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Sheet1" sheetId="1" r:id="rId1"/>
    <sheet name="Chart1" sheetId="2" r:id="rId2"/>
  </sheets>
  <definedNames>
    <definedName name="_xlnm._FilterDatabase" localSheetId="0" hidden="1">Sheet1!$A$1:$M$1</definedName>
  </definedNames>
  <calcPr calcId="125725"/>
</workbook>
</file>

<file path=xl/calcChain.xml><?xml version="1.0" encoding="utf-8"?>
<calcChain xmlns="http://schemas.openxmlformats.org/spreadsheetml/2006/main">
  <c r="G204" i="1"/>
  <c r="B196"/>
  <c r="G203" s="1"/>
  <c r="G201"/>
  <c r="I196"/>
  <c r="C196"/>
  <c r="D196"/>
  <c r="G198" s="1"/>
  <c r="G199" s="1"/>
  <c r="E196"/>
  <c r="G196"/>
  <c r="H196"/>
  <c r="G200" s="1"/>
  <c r="G202" s="1"/>
  <c r="L162"/>
  <c r="L168"/>
  <c r="L51"/>
  <c r="L16"/>
  <c r="L110"/>
  <c r="L170"/>
  <c r="L60"/>
  <c r="L3"/>
  <c r="L68"/>
  <c r="L182"/>
  <c r="L167"/>
  <c r="L189"/>
  <c r="L174"/>
  <c r="L92"/>
  <c r="L20"/>
  <c r="L46"/>
  <c r="L148"/>
  <c r="L6"/>
  <c r="L149"/>
  <c r="L143"/>
  <c r="L141"/>
  <c r="L115"/>
  <c r="L102"/>
  <c r="L120"/>
  <c r="L75"/>
  <c r="L153"/>
  <c r="L113"/>
  <c r="L119"/>
  <c r="L146"/>
  <c r="L88"/>
  <c r="L147"/>
  <c r="L136"/>
  <c r="L56"/>
  <c r="L175"/>
  <c r="L103"/>
  <c r="L24"/>
  <c r="L186"/>
  <c r="L122"/>
  <c r="L69"/>
  <c r="L152"/>
  <c r="L184"/>
  <c r="L145"/>
  <c r="L89"/>
  <c r="L71"/>
  <c r="L11"/>
  <c r="L57"/>
  <c r="L123"/>
  <c r="L28"/>
  <c r="L108"/>
  <c r="L81"/>
  <c r="L31"/>
  <c r="L100"/>
  <c r="L84"/>
  <c r="L13"/>
  <c r="L67"/>
  <c r="L193"/>
  <c r="L45"/>
  <c r="L41"/>
  <c r="L194"/>
  <c r="L63"/>
  <c r="L156"/>
  <c r="L37"/>
  <c r="L111"/>
  <c r="L114"/>
  <c r="L64"/>
  <c r="L150"/>
  <c r="L15"/>
  <c r="L139"/>
  <c r="L22"/>
  <c r="L144"/>
  <c r="L105"/>
  <c r="L30"/>
  <c r="L121"/>
  <c r="L128"/>
  <c r="L95"/>
  <c r="L44"/>
  <c r="L190"/>
  <c r="L160"/>
  <c r="L49"/>
  <c r="L158"/>
  <c r="L9"/>
  <c r="L157"/>
  <c r="L85"/>
  <c r="L176"/>
  <c r="L23"/>
  <c r="L34"/>
  <c r="L188"/>
  <c r="L2"/>
  <c r="L80"/>
  <c r="L185"/>
  <c r="L129"/>
  <c r="L180"/>
  <c r="L195"/>
  <c r="L58"/>
  <c r="L35"/>
  <c r="L169"/>
  <c r="L25"/>
  <c r="L26"/>
  <c r="L90"/>
  <c r="L126"/>
  <c r="L104"/>
  <c r="L192"/>
  <c r="L73"/>
  <c r="L8"/>
  <c r="L72"/>
  <c r="L4"/>
  <c r="L187"/>
  <c r="L42"/>
  <c r="L48"/>
  <c r="L107"/>
  <c r="L118"/>
  <c r="L77"/>
  <c r="L106"/>
  <c r="L50"/>
  <c r="L183"/>
  <c r="L165"/>
  <c r="L132"/>
  <c r="L97"/>
  <c r="L78"/>
  <c r="L65"/>
  <c r="L76"/>
  <c r="L27"/>
  <c r="L53"/>
  <c r="L62"/>
  <c r="L112"/>
  <c r="L94"/>
  <c r="L164"/>
  <c r="L91"/>
  <c r="L5"/>
  <c r="L133"/>
  <c r="L125"/>
  <c r="L59"/>
  <c r="L98"/>
  <c r="L171"/>
  <c r="L178"/>
  <c r="L191"/>
  <c r="L159"/>
  <c r="L172"/>
  <c r="L47"/>
  <c r="L29"/>
  <c r="L54"/>
  <c r="L83"/>
  <c r="L177"/>
  <c r="L36"/>
  <c r="L131"/>
  <c r="L179"/>
  <c r="L173"/>
  <c r="L135"/>
  <c r="L96"/>
  <c r="L87"/>
  <c r="L18"/>
  <c r="L12"/>
  <c r="L39"/>
  <c r="L134"/>
  <c r="L86"/>
  <c r="L10"/>
  <c r="L19"/>
  <c r="L151"/>
  <c r="L93"/>
  <c r="L61"/>
  <c r="L17"/>
  <c r="L70"/>
  <c r="L14"/>
  <c r="L124"/>
  <c r="L66"/>
  <c r="L137"/>
  <c r="L101"/>
  <c r="L21"/>
  <c r="L33"/>
  <c r="L52"/>
  <c r="L130"/>
  <c r="L116"/>
  <c r="L74"/>
  <c r="L99"/>
  <c r="L117"/>
  <c r="L109"/>
  <c r="L161"/>
  <c r="L38"/>
  <c r="L142"/>
  <c r="L154"/>
  <c r="L55"/>
  <c r="L155"/>
  <c r="L32"/>
  <c r="L140"/>
  <c r="L166"/>
  <c r="L163"/>
  <c r="L82"/>
  <c r="L127"/>
  <c r="L138"/>
  <c r="L43"/>
  <c r="L181"/>
  <c r="L40"/>
  <c r="L79"/>
  <c r="L7"/>
  <c r="L198" l="1"/>
  <c r="L199" l="1"/>
  <c r="L200"/>
  <c r="L201"/>
  <c r="L202" l="1"/>
  <c r="N4"/>
  <c r="N3"/>
  <c r="N2"/>
  <c r="M168"/>
  <c r="M170"/>
  <c r="M182"/>
  <c r="M92"/>
  <c r="M6"/>
  <c r="M115"/>
  <c r="M153"/>
  <c r="M88"/>
  <c r="M175"/>
  <c r="M122"/>
  <c r="M145"/>
  <c r="M57"/>
  <c r="M81"/>
  <c r="M13"/>
  <c r="M41"/>
  <c r="M156"/>
  <c r="M64"/>
  <c r="M22"/>
  <c r="M121"/>
  <c r="M190"/>
  <c r="M9"/>
  <c r="M23"/>
  <c r="M80"/>
  <c r="M195"/>
  <c r="M25"/>
  <c r="M104"/>
  <c r="M72"/>
  <c r="M48"/>
  <c r="M106"/>
  <c r="M132"/>
  <c r="M76"/>
  <c r="M112"/>
  <c r="M5"/>
  <c r="M98"/>
  <c r="M159"/>
  <c r="M54"/>
  <c r="M131"/>
  <c r="M96"/>
  <c r="M39"/>
  <c r="M19"/>
  <c r="M17"/>
  <c r="M66"/>
  <c r="M33"/>
  <c r="M74"/>
  <c r="M161"/>
  <c r="M55"/>
  <c r="M166"/>
  <c r="M138"/>
  <c r="M79"/>
  <c r="M194"/>
  <c r="M111"/>
  <c r="M15"/>
  <c r="M105"/>
  <c r="M95"/>
  <c r="M49"/>
  <c r="M85"/>
  <c r="M188"/>
  <c r="M129"/>
  <c r="M35"/>
  <c r="M90"/>
  <c r="M73"/>
  <c r="M187"/>
  <c r="M118"/>
  <c r="M183"/>
  <c r="M78"/>
  <c r="M53"/>
  <c r="M164"/>
  <c r="M125"/>
  <c r="M178"/>
  <c r="M47"/>
  <c r="M177"/>
  <c r="M173"/>
  <c r="M18"/>
  <c r="M86"/>
  <c r="M93"/>
  <c r="M14"/>
  <c r="M101"/>
  <c r="M130"/>
  <c r="M117"/>
  <c r="M142"/>
  <c r="M32"/>
  <c r="M82"/>
  <c r="M181"/>
  <c r="M84"/>
  <c r="M186"/>
  <c r="M141"/>
  <c r="M110"/>
  <c r="M163"/>
  <c r="M52"/>
  <c r="M134"/>
  <c r="M172"/>
  <c r="M27"/>
  <c r="M4"/>
  <c r="M185"/>
  <c r="M128"/>
  <c r="M67"/>
  <c r="M69"/>
  <c r="M102"/>
  <c r="M60"/>
  <c r="M109"/>
  <c r="M10"/>
  <c r="M29"/>
  <c r="M62"/>
  <c r="M42"/>
  <c r="M180"/>
  <c r="M114"/>
  <c r="M28"/>
  <c r="M136"/>
  <c r="M46"/>
  <c r="M116"/>
  <c r="M45"/>
  <c r="M184"/>
  <c r="M75"/>
  <c r="M68"/>
  <c r="M99"/>
  <c r="M151"/>
  <c r="M83"/>
  <c r="M94"/>
  <c r="M58"/>
  <c r="M37"/>
  <c r="M113"/>
  <c r="M140"/>
  <c r="M36"/>
  <c r="M77"/>
  <c r="M30"/>
  <c r="M24"/>
  <c r="M16"/>
  <c r="M154"/>
  <c r="M139"/>
  <c r="M11"/>
  <c r="M146"/>
  <c r="M174"/>
  <c r="M7"/>
  <c r="M38"/>
  <c r="M70"/>
  <c r="M179"/>
  <c r="M133"/>
  <c r="M50"/>
  <c r="M26"/>
  <c r="M157"/>
  <c r="M150"/>
  <c r="M123"/>
  <c r="M147"/>
  <c r="M20"/>
  <c r="M40"/>
  <c r="M124"/>
  <c r="M135"/>
  <c r="M59"/>
  <c r="M165"/>
  <c r="M126"/>
  <c r="M44"/>
  <c r="M193"/>
  <c r="M152"/>
  <c r="M120"/>
  <c r="M3"/>
  <c r="M2"/>
  <c r="M127"/>
  <c r="M158"/>
  <c r="M108"/>
  <c r="M56"/>
  <c r="M148"/>
  <c r="M162"/>
  <c r="M155"/>
  <c r="M137"/>
  <c r="M87"/>
  <c r="M171"/>
  <c r="M97"/>
  <c r="M192"/>
  <c r="M34"/>
  <c r="M144"/>
  <c r="M31"/>
  <c r="M103"/>
  <c r="M149"/>
  <c r="M51"/>
  <c r="M21"/>
  <c r="M12"/>
  <c r="M191"/>
  <c r="M65"/>
  <c r="M8"/>
  <c r="M176"/>
  <c r="M63"/>
  <c r="M71"/>
  <c r="M119"/>
  <c r="M189"/>
  <c r="M43"/>
  <c r="M107"/>
  <c r="M160"/>
  <c r="M89"/>
  <c r="M167"/>
  <c r="M61"/>
  <c r="M91"/>
  <c r="M169"/>
  <c r="M100"/>
  <c r="M143"/>
</calcChain>
</file>

<file path=xl/sharedStrings.xml><?xml version="1.0" encoding="utf-8"?>
<sst xmlns="http://schemas.openxmlformats.org/spreadsheetml/2006/main" count="218" uniqueCount="217">
  <si>
    <t>שם  הרשות</t>
  </si>
  <si>
    <t>אבו גוש</t>
  </si>
  <si>
    <t>אבו סנאן</t>
  </si>
  <si>
    <t>אבן יהודה</t>
  </si>
  <si>
    <t>אום אל-פחם</t>
  </si>
  <si>
    <t>אופקים</t>
  </si>
  <si>
    <t>אור יהודה</t>
  </si>
  <si>
    <t>אור עקיבא</t>
  </si>
  <si>
    <t>אורנית</t>
  </si>
  <si>
    <t>אזור</t>
  </si>
  <si>
    <t>אילת</t>
  </si>
  <si>
    <t>אכסאל</t>
  </si>
  <si>
    <t>אליכין</t>
  </si>
  <si>
    <t>אלעד</t>
  </si>
  <si>
    <t>אלפי מנשה</t>
  </si>
  <si>
    <t>אלקנה</t>
  </si>
  <si>
    <t>אעבלין</t>
  </si>
  <si>
    <t>אפרת</t>
  </si>
  <si>
    <t>אריאל</t>
  </si>
  <si>
    <t>אשדוד</t>
  </si>
  <si>
    <t>אשקלון</t>
  </si>
  <si>
    <t>באר יעקב</t>
  </si>
  <si>
    <t>באר שבע</t>
  </si>
  <si>
    <t>בועיינה-נוג'ידאת</t>
  </si>
  <si>
    <t>בוקעאתא</t>
  </si>
  <si>
    <t>ביר אל-מכסור</t>
  </si>
  <si>
    <t>בית אל</t>
  </si>
  <si>
    <t>בית אריה</t>
  </si>
  <si>
    <t>בית ג'ן</t>
  </si>
  <si>
    <t>בית דגן</t>
  </si>
  <si>
    <t>בית שאן</t>
  </si>
  <si>
    <t>בית שמש</t>
  </si>
  <si>
    <t>ביתר עילית</t>
  </si>
  <si>
    <t>בני ברק</t>
  </si>
  <si>
    <t>בני עי"ש</t>
  </si>
  <si>
    <t>בסמ"ה</t>
  </si>
  <si>
    <t>בסמת טבעון</t>
  </si>
  <si>
    <t>בת ים</t>
  </si>
  <si>
    <t>ג'דיידה-מכר</t>
  </si>
  <si>
    <t>ג'לג'וליה</t>
  </si>
  <si>
    <t>ג'סר א-זרקא</t>
  </si>
  <si>
    <t>ג'ש (גוש חלב)</t>
  </si>
  <si>
    <t>גבעת זאב</t>
  </si>
  <si>
    <t>גבעת שמואל</t>
  </si>
  <si>
    <t>גבעתיים</t>
  </si>
  <si>
    <t>גדרה</t>
  </si>
  <si>
    <t>גן יבנה</t>
  </si>
  <si>
    <t>גני תקווה</t>
  </si>
  <si>
    <t>דבורייה</t>
  </si>
  <si>
    <t>דייר חנא</t>
  </si>
  <si>
    <t>דימונה</t>
  </si>
  <si>
    <t>הוד השרון</t>
  </si>
  <si>
    <t>הר אדר</t>
  </si>
  <si>
    <t>הרצלייה</t>
  </si>
  <si>
    <t>זכרון יעקב</t>
  </si>
  <si>
    <t>זמר</t>
  </si>
  <si>
    <t>זרזיר</t>
  </si>
  <si>
    <t>חדרה</t>
  </si>
  <si>
    <t>חולון</t>
  </si>
  <si>
    <t>חורה</t>
  </si>
  <si>
    <t>חורפיש</t>
  </si>
  <si>
    <t>חיפה</t>
  </si>
  <si>
    <t>חצור הגלילית</t>
  </si>
  <si>
    <t>טבריה</t>
  </si>
  <si>
    <t>טובא-זנגרייה</t>
  </si>
  <si>
    <t>טורעאן</t>
  </si>
  <si>
    <t>טירה</t>
  </si>
  <si>
    <t>טירת כרמל</t>
  </si>
  <si>
    <t>טמרה</t>
  </si>
  <si>
    <t>יאנוח-ג'ת</t>
  </si>
  <si>
    <t>יבנאל</t>
  </si>
  <si>
    <t>יבנה</t>
  </si>
  <si>
    <t>יסוד המעלה</t>
  </si>
  <si>
    <t>יפיע</t>
  </si>
  <si>
    <t>יקנעם עילית</t>
  </si>
  <si>
    <t>ירוחם</t>
  </si>
  <si>
    <t>ירושלים</t>
  </si>
  <si>
    <t>ירכא</t>
  </si>
  <si>
    <t>כאבול</t>
  </si>
  <si>
    <t>כאוכב אבו אל-היג'א</t>
  </si>
  <si>
    <t>כוכב יאיר</t>
  </si>
  <si>
    <t>כסיפה</t>
  </si>
  <si>
    <t>כסרא-סמיע</t>
  </si>
  <si>
    <t>כעביה-טבאש-חג'אג'רה</t>
  </si>
  <si>
    <t>כפר ברא</t>
  </si>
  <si>
    <t>כפר ורדים</t>
  </si>
  <si>
    <t>כפר יאסיף</t>
  </si>
  <si>
    <t>כפר יונה</t>
  </si>
  <si>
    <t>כפר כמא</t>
  </si>
  <si>
    <t>כפר כנא</t>
  </si>
  <si>
    <t>כפר מנדא</t>
  </si>
  <si>
    <t>כפר סבא</t>
  </si>
  <si>
    <t>כפר קאסם</t>
  </si>
  <si>
    <t>כפר קרע</t>
  </si>
  <si>
    <t>כפר שמריהו</t>
  </si>
  <si>
    <t>כפר תבור</t>
  </si>
  <si>
    <t>כרמיאל</t>
  </si>
  <si>
    <t>להבים</t>
  </si>
  <si>
    <t>לוד</t>
  </si>
  <si>
    <t>לקיה</t>
  </si>
  <si>
    <t>מבשרת ציון</t>
  </si>
  <si>
    <t>מג'דל שמס</t>
  </si>
  <si>
    <t>מגאר</t>
  </si>
  <si>
    <t>מגדל</t>
  </si>
  <si>
    <t>מגדל העמק</t>
  </si>
  <si>
    <t>מודיעין עילית</t>
  </si>
  <si>
    <t>מזכרת בתיה</t>
  </si>
  <si>
    <t>מזרעה</t>
  </si>
  <si>
    <t>מטולה</t>
  </si>
  <si>
    <t>מיתר</t>
  </si>
  <si>
    <t>מסעדה</t>
  </si>
  <si>
    <t>מעיליא</t>
  </si>
  <si>
    <t>מעלה אדומים</t>
  </si>
  <si>
    <t>מעלה אפרים</t>
  </si>
  <si>
    <t>מעלה עירון</t>
  </si>
  <si>
    <t>מעלות-תרשיחא</t>
  </si>
  <si>
    <t>מצפה רמון</t>
  </si>
  <si>
    <t>משהד</t>
  </si>
  <si>
    <t>נהרייה</t>
  </si>
  <si>
    <t>נחף</t>
  </si>
  <si>
    <t>נס ציונה</t>
  </si>
  <si>
    <t>נצרת</t>
  </si>
  <si>
    <t>נצרת עילית</t>
  </si>
  <si>
    <t>נשר</t>
  </si>
  <si>
    <t>נתיבות</t>
  </si>
  <si>
    <t>נתניה</t>
  </si>
  <si>
    <t>סאג'ור</t>
  </si>
  <si>
    <t>סביון*</t>
  </si>
  <si>
    <t>סח'נין</t>
  </si>
  <si>
    <t>ע'ג'ר</t>
  </si>
  <si>
    <t>עומר</t>
  </si>
  <si>
    <t>עיילבון</t>
  </si>
  <si>
    <t>עילוט</t>
  </si>
  <si>
    <t>עין קנייא</t>
  </si>
  <si>
    <t>עכו</t>
  </si>
  <si>
    <t>עמנואל</t>
  </si>
  <si>
    <t>עפולה</t>
  </si>
  <si>
    <t>עראבה</t>
  </si>
  <si>
    <t>ערד</t>
  </si>
  <si>
    <t>ערערה</t>
  </si>
  <si>
    <t>פוריידיס</t>
  </si>
  <si>
    <t>פסוטה</t>
  </si>
  <si>
    <t>פקיעין (בוקייעה)</t>
  </si>
  <si>
    <t>פרדס חנה-כרכור</t>
  </si>
  <si>
    <t>פרדסייה</t>
  </si>
  <si>
    <t>פתח תקווה</t>
  </si>
  <si>
    <t>צפת</t>
  </si>
  <si>
    <t>קדומים</t>
  </si>
  <si>
    <t>קלנסווה</t>
  </si>
  <si>
    <t>קצרין</t>
  </si>
  <si>
    <t>קריית אונו</t>
  </si>
  <si>
    <t>קריית ארבע</t>
  </si>
  <si>
    <t>קריית אתא</t>
  </si>
  <si>
    <t>קריית ביאליק</t>
  </si>
  <si>
    <t>קריית גת</t>
  </si>
  <si>
    <t>קריית טבעון</t>
  </si>
  <si>
    <t>קריית ים</t>
  </si>
  <si>
    <t>קריית יערים</t>
  </si>
  <si>
    <t>קריית מוצקין</t>
  </si>
  <si>
    <t>קריית מלאכי</t>
  </si>
  <si>
    <t>קריית עקרון</t>
  </si>
  <si>
    <t>קריית שמונה</t>
  </si>
  <si>
    <t>קרני שומרון</t>
  </si>
  <si>
    <t>ראש העין</t>
  </si>
  <si>
    <t>ראש פינה</t>
  </si>
  <si>
    <t>ראשון לציון</t>
  </si>
  <si>
    <t>רהט</t>
  </si>
  <si>
    <t>רחובות</t>
  </si>
  <si>
    <t>ריינה</t>
  </si>
  <si>
    <t>רכסים</t>
  </si>
  <si>
    <t>רמלה</t>
  </si>
  <si>
    <t>רמת גן</t>
  </si>
  <si>
    <t>רמת השרון</t>
  </si>
  <si>
    <t>רמת ישי</t>
  </si>
  <si>
    <t>רעננה</t>
  </si>
  <si>
    <t>שבלי - אום אל-גנם</t>
  </si>
  <si>
    <t>שגב-שלום</t>
  </si>
  <si>
    <t>שדרות</t>
  </si>
  <si>
    <t>שוהם</t>
  </si>
  <si>
    <t>שלומי</t>
  </si>
  <si>
    <t>שעב</t>
  </si>
  <si>
    <t>שפרעם</t>
  </si>
  <si>
    <t>תל אביב -יפו</t>
  </si>
  <si>
    <t>תל מונד</t>
  </si>
  <si>
    <t>תל שבע</t>
  </si>
  <si>
    <t>דאלית אל-כרמל</t>
  </si>
  <si>
    <t>עספיא</t>
  </si>
  <si>
    <t>בנימינה-גבעת עדה*</t>
  </si>
  <si>
    <t>באקה אל-גרביה</t>
  </si>
  <si>
    <t>ג'ת</t>
  </si>
  <si>
    <t>בענה</t>
  </si>
  <si>
    <t>דייר אל-אסד</t>
  </si>
  <si>
    <t>יהוד-נווה אפרים*</t>
  </si>
  <si>
    <t>מודיעין-מכבים-רעות*</t>
  </si>
  <si>
    <t>קדימה-צורן</t>
  </si>
  <si>
    <t>סה"כ  אוכלוסייה בסוף השנה (אלפים)</t>
  </si>
  <si>
    <t>יתרה לתחילת שנה - ארנונה למגורים</t>
  </si>
  <si>
    <t>חיוב בשנת החשבון - ארנונה למגורים</t>
  </si>
  <si>
    <t>סה"כ פטורים, שחרורים והנחות - ארנונה למגורים</t>
  </si>
  <si>
    <t>העברה לחובות מסופקים - ארנונה למגורים</t>
  </si>
  <si>
    <t>סה"כ חיובים נטו - ארנונה למגורים</t>
  </si>
  <si>
    <t>סה"כ גביות בשנת הדוח - ארנונה למגורים</t>
  </si>
  <si>
    <t>יתרה לסוף השנה - ארנונה למגורים</t>
  </si>
  <si>
    <t>יחס גביה ב - % לחיוב השנתי - ארנונה למגורים</t>
  </si>
  <si>
    <t>יחס גביה ב - % לכלל החיובים - ארנונה למגורים</t>
  </si>
  <si>
    <t>גביית ארנונה לתושב</t>
  </si>
  <si>
    <t>גבוה</t>
  </si>
  <si>
    <t>נמוך</t>
  </si>
  <si>
    <t>סטיית תקן</t>
  </si>
  <si>
    <t>כמה גובות מעל הממוצע</t>
  </si>
  <si>
    <t>גביה לאחר הנחות</t>
  </si>
  <si>
    <t>הנחות</t>
  </si>
  <si>
    <t>פוטנציאל הגביה השנתי</t>
  </si>
  <si>
    <t>אחוז גביה שנתי</t>
  </si>
  <si>
    <t>פוטנציאל לאחר הנחות</t>
  </si>
  <si>
    <t>ממוצע הממוצעים</t>
  </si>
  <si>
    <t>ממוצע גביה כללי לתושב</t>
  </si>
</sst>
</file>

<file path=xl/styles.xml><?xml version="1.0" encoding="utf-8"?>
<styleSheet xmlns="http://schemas.openxmlformats.org/spreadsheetml/2006/main">
  <numFmts count="13">
    <numFmt numFmtId="42" formatCode="_(&quot;$&quot;* #,##0_);_(&quot;$&quot;* \(#,##0\);_(&quot;$&quot;* &quot;-&quot;_);_(@_)"/>
    <numFmt numFmtId="43" formatCode="_(* #,##0.00_);_(* \(#,##0.00\);_(* &quot;-&quot;??_);_(@_)"/>
    <numFmt numFmtId="164" formatCode="_ * #,##0.00_ ;_ * \-#,##0.00_ ;_ * &quot;-&quot;??_ ;_ @_ "/>
    <numFmt numFmtId="169" formatCode="_(* #,##0_);_(* \(#,##0\);_(* &quot;-&quot;??_);_(@_)"/>
    <numFmt numFmtId="170" formatCode="0.0%"/>
    <numFmt numFmtId="174" formatCode="[Blue]&quot;*&quot;* #,##0_ ;[Red]&quot;*&quot;* _ \(#,##0\);\ \ \ \ &quot;-&quot;"/>
    <numFmt numFmtId="175" formatCode="[Blue]&quot;**&quot;* #,##0_ ;[Red]&quot;**&quot;* _ \(#,##0\);\ \ \ \ &quot;-     **&quot;"/>
    <numFmt numFmtId="176" formatCode="[Blue]&quot;[1]&quot;* #,##0_ ;[Red]&quot;[1]&quot;* _ \(#,##0\);\ \ \ \ &quot;-     [1]&quot;"/>
    <numFmt numFmtId="177" formatCode="[Blue]&quot;[2]&quot;* #,##0_ ;[Red]&quot;[2]&quot;* _ \(#,##0\);\ \ \ \ &quot;-     [2]&quot;"/>
    <numFmt numFmtId="178" formatCode="[Blue]&quot;[3]&quot;* #,##0_ ;[Red]&quot;[3]&quot;* _ \(#,##0\);\ \ \ \ &quot;-     [3]&quot;"/>
    <numFmt numFmtId="179" formatCode="[Blue]&quot;[4]&quot;* #,##0_ ;[Red]&quot;[4]&quot;* _ \(#,##0\);\ \ \ \ &quot;-     [4]&quot;"/>
    <numFmt numFmtId="180" formatCode="[Blue]&quot;[5]&quot;* #,##0_ ;[Red]&quot;[5]&quot;* _ \(#,##0\);\ \ \ \ &quot;-     [5]&quot;"/>
    <numFmt numFmtId="181" formatCode="_-&quot;$&quot;* #,##0.000_-;\-&quot;$&quot;* #,##0.000_-;_-&quot;$&quot;* &quot;-&quot;??_-;_-@_-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indexed="10"/>
      <name val="Arial"/>
      <family val="2"/>
    </font>
    <font>
      <sz val="11"/>
      <name val="Calibri"/>
      <family val="2"/>
      <scheme val="minor"/>
    </font>
    <font>
      <sz val="9"/>
      <name val="Arial"/>
      <family val="2"/>
    </font>
    <font>
      <u/>
      <sz val="10"/>
      <color indexed="12"/>
      <name val="Arial"/>
      <family val="2"/>
    </font>
    <font>
      <sz val="12"/>
      <name val="David"/>
      <family val="2"/>
      <charset val="177"/>
    </font>
    <font>
      <sz val="10"/>
      <name val="MS Sans Serif"/>
      <family val="2"/>
    </font>
    <font>
      <sz val="11"/>
      <name val="David"/>
      <family val="2"/>
      <charset val="177"/>
    </font>
    <font>
      <sz val="10"/>
      <color indexed="8"/>
      <name val="MS Sans Serif"/>
      <family val="2"/>
    </font>
    <font>
      <sz val="8"/>
      <name val="Arial"/>
      <family val="2"/>
      <charset val="177"/>
    </font>
    <font>
      <b/>
      <sz val="18"/>
      <name val="David"/>
      <family val="2"/>
      <charset val="177"/>
    </font>
    <font>
      <b/>
      <sz val="12"/>
      <name val="David"/>
      <family val="2"/>
      <charset val="177"/>
    </font>
    <font>
      <b/>
      <sz val="11"/>
      <name val="David Transparent"/>
      <charset val="177"/>
    </font>
    <font>
      <b/>
      <u/>
      <sz val="14"/>
      <name val="David"/>
      <family val="2"/>
      <charset val="177"/>
    </font>
    <font>
      <b/>
      <u/>
      <sz val="12"/>
      <name val="David"/>
      <family val="2"/>
      <charset val="177"/>
    </font>
    <font>
      <b/>
      <u/>
      <sz val="11"/>
      <color indexed="8"/>
      <name val="David"/>
      <family val="2"/>
      <charset val="177"/>
    </font>
    <font>
      <sz val="8"/>
      <name val="Arial (Hebrew)"/>
      <family val="2"/>
      <charset val="177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0"/>
      <name val="David"/>
      <family val="2"/>
      <charset val="177"/>
    </font>
    <font>
      <sz val="11"/>
      <color theme="1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6" fillId="0" borderId="0" applyNumberFormat="0" applyFill="0" applyBorder="0" applyAlignment="0" applyProtection="0"/>
    <xf numFmtId="43" fontId="2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74" fontId="9" fillId="0" borderId="0">
      <alignment readingOrder="2"/>
    </xf>
    <xf numFmtId="175" fontId="7" fillId="0" borderId="0">
      <alignment readingOrder="2"/>
    </xf>
    <xf numFmtId="176" fontId="7" fillId="0" borderId="0">
      <alignment readingOrder="2"/>
    </xf>
    <xf numFmtId="177" fontId="7" fillId="0" borderId="0">
      <alignment readingOrder="2"/>
    </xf>
    <xf numFmtId="178" fontId="7" fillId="0" borderId="0">
      <alignment readingOrder="2"/>
    </xf>
    <xf numFmtId="179" fontId="7" fillId="0" borderId="0">
      <alignment readingOrder="2"/>
    </xf>
    <xf numFmtId="180" fontId="7" fillId="0" borderId="0">
      <alignment readingOrder="2"/>
    </xf>
    <xf numFmtId="164" fontId="8" fillId="0" borderId="0" applyFont="0" applyFill="0" applyBorder="0" applyAlignment="0" applyProtection="0"/>
    <xf numFmtId="42" fontId="10" fillId="0" borderId="0" applyFont="0" applyFill="0" applyBorder="0" applyAlignment="0" applyProtection="0"/>
    <xf numFmtId="38" fontId="11" fillId="5" borderId="0" applyNumberFormat="0" applyBorder="0" applyAlignment="0" applyProtection="0"/>
    <xf numFmtId="10" fontId="11" fillId="13" borderId="1" applyNumberFormat="0" applyBorder="0" applyAlignment="0" applyProtection="0"/>
    <xf numFmtId="181" fontId="2" fillId="0" borderId="0"/>
    <xf numFmtId="0" fontId="8" fillId="0" borderId="0"/>
    <xf numFmtId="10" fontId="2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2" fillId="0" borderId="0">
      <alignment horizontal="centerContinuous" readingOrder="2"/>
    </xf>
    <xf numFmtId="0" fontId="13" fillId="0" borderId="0">
      <alignment horizontal="right" vertical="center" readingOrder="2"/>
    </xf>
    <xf numFmtId="0" fontId="14" fillId="0" borderId="0">
      <alignment horizontal="right" vertical="center" readingOrder="2"/>
    </xf>
    <xf numFmtId="0" fontId="15" fillId="0" borderId="0">
      <alignment horizontal="right" vertical="center" readingOrder="2"/>
    </xf>
    <xf numFmtId="0" fontId="16" fillId="0" borderId="0">
      <alignment readingOrder="2"/>
    </xf>
    <xf numFmtId="0" fontId="17" fillId="0" borderId="0">
      <alignment readingOrder="2"/>
    </xf>
    <xf numFmtId="14" fontId="18" fillId="0" borderId="0">
      <alignment readingOrder="2"/>
    </xf>
    <xf numFmtId="0" fontId="19" fillId="0" borderId="0"/>
    <xf numFmtId="0" fontId="21" fillId="0" borderId="0"/>
  </cellStyleXfs>
  <cellXfs count="45">
    <xf numFmtId="0" fontId="0" fillId="0" borderId="0" xfId="0"/>
    <xf numFmtId="0" fontId="5" fillId="0" borderId="0" xfId="0" applyNumberFormat="1" applyFont="1" applyAlignment="1">
      <alignment horizontal="right" readingOrder="1"/>
    </xf>
    <xf numFmtId="0" fontId="22" fillId="0" borderId="0" xfId="0" applyFont="1" applyBorder="1" applyAlignment="1">
      <alignment wrapText="1"/>
    </xf>
    <xf numFmtId="0" fontId="22" fillId="14" borderId="5" xfId="0" applyFont="1" applyFill="1" applyBorder="1" applyAlignment="1">
      <alignment wrapText="1"/>
    </xf>
    <xf numFmtId="0" fontId="22" fillId="0" borderId="0" xfId="0" applyFont="1" applyFill="1" applyBorder="1" applyAlignment="1">
      <alignment wrapText="1"/>
    </xf>
    <xf numFmtId="0" fontId="0" fillId="0" borderId="0" xfId="0" applyAlignment="1">
      <alignment wrapText="1"/>
    </xf>
    <xf numFmtId="0" fontId="22" fillId="14" borderId="0" xfId="0" applyFont="1" applyFill="1" applyBorder="1" applyAlignment="1">
      <alignment wrapText="1"/>
    </xf>
    <xf numFmtId="0" fontId="22" fillId="14" borderId="4" xfId="0" applyFont="1" applyFill="1" applyBorder="1" applyAlignment="1">
      <alignment wrapText="1"/>
    </xf>
    <xf numFmtId="0" fontId="0" fillId="0" borderId="0" xfId="0"/>
    <xf numFmtId="0" fontId="5" fillId="3" borderId="0" xfId="3" applyNumberFormat="1" applyFont="1" applyFill="1" applyAlignment="1">
      <alignment horizontal="center" vertical="center" wrapText="1" readingOrder="2"/>
    </xf>
    <xf numFmtId="9" fontId="0" fillId="0" borderId="0" xfId="2" applyFont="1"/>
    <xf numFmtId="4" fontId="0" fillId="0" borderId="0" xfId="0" applyNumberFormat="1"/>
    <xf numFmtId="0" fontId="3" fillId="2" borderId="6" xfId="33" applyFont="1" applyFill="1" applyBorder="1" applyAlignment="1">
      <alignment horizontal="center" vertical="center" wrapText="1" readingOrder="2"/>
    </xf>
    <xf numFmtId="0" fontId="4" fillId="0" borderId="3" xfId="33" applyFont="1" applyFill="1" applyBorder="1" applyAlignment="1">
      <alignment horizontal="center" vertical="center" readingOrder="2"/>
    </xf>
    <xf numFmtId="0" fontId="4" fillId="0" borderId="3" xfId="33" applyNumberFormat="1" applyFont="1" applyFill="1" applyBorder="1" applyAlignment="1">
      <alignment horizontal="center" vertical="center" readingOrder="2"/>
    </xf>
    <xf numFmtId="0" fontId="20" fillId="0" borderId="0" xfId="32" applyNumberFormat="1" applyFont="1" applyFill="1" applyBorder="1" applyAlignment="1">
      <alignment wrapText="1"/>
    </xf>
    <xf numFmtId="0" fontId="4" fillId="0" borderId="2" xfId="33" applyFont="1" applyFill="1" applyBorder="1" applyAlignment="1">
      <alignment horizontal="center" vertical="center" readingOrder="2"/>
    </xf>
    <xf numFmtId="0" fontId="0" fillId="0" borderId="0" xfId="0"/>
    <xf numFmtId="9" fontId="0" fillId="0" borderId="0" xfId="2" applyFont="1"/>
    <xf numFmtId="0" fontId="0" fillId="0" borderId="0" xfId="0" applyBorder="1"/>
    <xf numFmtId="169" fontId="0" fillId="0" borderId="0" xfId="1" applyNumberFormat="1" applyFont="1"/>
    <xf numFmtId="1" fontId="0" fillId="0" borderId="0" xfId="0" applyNumberFormat="1"/>
    <xf numFmtId="9" fontId="0" fillId="0" borderId="0" xfId="0" applyNumberFormat="1"/>
    <xf numFmtId="170" fontId="0" fillId="0" borderId="0" xfId="2" applyNumberFormat="1" applyFont="1"/>
    <xf numFmtId="0" fontId="5" fillId="0" borderId="0" xfId="0" applyNumberFormat="1" applyFont="1" applyFill="1" applyBorder="1" applyAlignment="1">
      <alignment horizontal="right" readingOrder="1"/>
    </xf>
    <xf numFmtId="0" fontId="5" fillId="0" borderId="0" xfId="0" applyNumberFormat="1" applyFont="1" applyBorder="1" applyAlignment="1">
      <alignment horizontal="right" readingOrder="1"/>
    </xf>
    <xf numFmtId="3" fontId="0" fillId="0" borderId="0" xfId="0" applyNumberFormat="1"/>
    <xf numFmtId="0" fontId="4" fillId="0" borderId="0" xfId="0" applyFont="1" applyFill="1"/>
    <xf numFmtId="4" fontId="0" fillId="0" borderId="0" xfId="0" applyNumberFormat="1"/>
    <xf numFmtId="9" fontId="4" fillId="0" borderId="0" xfId="2" applyFont="1" applyFill="1"/>
    <xf numFmtId="4" fontId="4" fillId="0" borderId="0" xfId="0" applyNumberFormat="1" applyFont="1" applyFill="1"/>
    <xf numFmtId="4" fontId="0" fillId="4" borderId="0" xfId="0" applyNumberFormat="1" applyFill="1"/>
    <xf numFmtId="0" fontId="4" fillId="0" borderId="3" xfId="33" applyFont="1" applyFill="1" applyBorder="1" applyAlignment="1">
      <alignment horizontal="center" vertical="center" readingOrder="2"/>
    </xf>
    <xf numFmtId="0" fontId="4" fillId="0" borderId="3" xfId="33" applyNumberFormat="1" applyFont="1" applyFill="1" applyBorder="1" applyAlignment="1">
      <alignment horizontal="center" vertical="center" readingOrder="2"/>
    </xf>
    <xf numFmtId="0" fontId="4" fillId="0" borderId="6" xfId="33" applyNumberFormat="1" applyFont="1" applyFill="1" applyBorder="1" applyAlignment="1">
      <alignment horizontal="center" vertical="center" readingOrder="2"/>
    </xf>
    <xf numFmtId="0" fontId="4" fillId="0" borderId="6" xfId="33" applyFont="1" applyFill="1" applyBorder="1" applyAlignment="1">
      <alignment horizontal="center" vertical="center" readingOrder="2"/>
    </xf>
    <xf numFmtId="0" fontId="4" fillId="6" borderId="3" xfId="33" applyFont="1" applyFill="1" applyBorder="1" applyAlignment="1">
      <alignment horizontal="center" vertical="center" readingOrder="2"/>
    </xf>
    <xf numFmtId="0" fontId="4" fillId="7" borderId="3" xfId="33" applyFont="1" applyFill="1" applyBorder="1" applyAlignment="1">
      <alignment horizontal="center" vertical="center" readingOrder="2"/>
    </xf>
    <xf numFmtId="0" fontId="4" fillId="8" borderId="3" xfId="33" applyFont="1" applyFill="1" applyBorder="1" applyAlignment="1">
      <alignment horizontal="center" vertical="center" wrapText="1" readingOrder="2"/>
    </xf>
    <xf numFmtId="0" fontId="4" fillId="9" borderId="3" xfId="33" applyFont="1" applyFill="1" applyBorder="1" applyAlignment="1">
      <alignment horizontal="center" vertical="center" wrapText="1" readingOrder="2"/>
    </xf>
    <xf numFmtId="0" fontId="4" fillId="10" borderId="3" xfId="33" applyNumberFormat="1" applyFont="1" applyFill="1" applyBorder="1" applyAlignment="1">
      <alignment horizontal="center" vertical="center" readingOrder="2"/>
    </xf>
    <xf numFmtId="0" fontId="4" fillId="11" borderId="3" xfId="33" applyNumberFormat="1" applyFont="1" applyFill="1" applyBorder="1" applyAlignment="1">
      <alignment horizontal="center" vertical="center" readingOrder="2"/>
    </xf>
    <xf numFmtId="0" fontId="4" fillId="12" borderId="3" xfId="33" applyFont="1" applyFill="1" applyBorder="1" applyAlignment="1">
      <alignment horizontal="center" vertical="center" wrapText="1" readingOrder="2"/>
    </xf>
    <xf numFmtId="0" fontId="20" fillId="0" borderId="0" xfId="32" applyNumberFormat="1" applyFont="1" applyFill="1" applyBorder="1" applyAlignment="1">
      <alignment wrapText="1"/>
    </xf>
    <xf numFmtId="0" fontId="5" fillId="0" borderId="0" xfId="0" applyNumberFormat="1" applyFont="1" applyBorder="1" applyAlignment="1">
      <alignment horizontal="right" readingOrder="2"/>
    </xf>
  </cellXfs>
  <cellStyles count="34">
    <cellStyle name="*" xfId="10"/>
    <cellStyle name="**" xfId="11"/>
    <cellStyle name="[1]" xfId="12"/>
    <cellStyle name="[2]" xfId="13"/>
    <cellStyle name="[3]" xfId="14"/>
    <cellStyle name="[4]" xfId="15"/>
    <cellStyle name="[5]" xfId="16"/>
    <cellStyle name="Comma" xfId="1" builtinId="3"/>
    <cellStyle name="Comma 2" xfId="5"/>
    <cellStyle name="Comma 3" xfId="7"/>
    <cellStyle name="Comma 4" xfId="17"/>
    <cellStyle name="Currency [0] _laroux" xfId="18"/>
    <cellStyle name="Grey" xfId="19"/>
    <cellStyle name="Hyperlink 2" xfId="6"/>
    <cellStyle name="Input [yellow]" xfId="20"/>
    <cellStyle name="Normal" xfId="0" builtinId="0"/>
    <cellStyle name="Normal - Style1" xfId="21"/>
    <cellStyle name="Normal 2" xfId="3"/>
    <cellStyle name="Normal 2 2" xfId="33"/>
    <cellStyle name="Normal 3" xfId="8"/>
    <cellStyle name="Normal 4" xfId="22"/>
    <cellStyle name="Normal_גיליון1" xfId="32"/>
    <cellStyle name="Percent" xfId="2" builtinId="5"/>
    <cellStyle name="Percent [2]" xfId="23"/>
    <cellStyle name="Percent 2" xfId="4"/>
    <cellStyle name="Percent 3" xfId="9"/>
    <cellStyle name="Percent 4" xfId="24"/>
    <cellStyle name="כותרת" xfId="25"/>
    <cellStyle name="כותרת באור" xfId="26"/>
    <cellStyle name="כותרת דף" xfId="27"/>
    <cellStyle name="כותרת משנה" xfId="28"/>
    <cellStyle name="סעיף" xfId="29"/>
    <cellStyle name="סעיףראשי" xfId="30"/>
    <cellStyle name="תאריך" xfId="3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layout/>
    </c:title>
    <c:plotArea>
      <c:layout/>
      <c:scatterChart>
        <c:scatterStyle val="lineMarker"/>
        <c:ser>
          <c:idx val="0"/>
          <c:order val="0"/>
          <c:tx>
            <c:strRef>
              <c:f>Sheet1!$L$1</c:f>
              <c:strCache>
                <c:ptCount val="1"/>
                <c:pt idx="0">
                  <c:v>גביית ארנונה לתושב</c:v>
                </c:pt>
              </c:strCache>
            </c:strRef>
          </c:tx>
          <c:spPr>
            <a:ln w="28575">
              <a:noFill/>
            </a:ln>
          </c:spPr>
          <c:xVal>
            <c:numRef>
              <c:f>Sheet1!$L$2:$L$194</c:f>
              <c:numCache>
                <c:formatCode>_(* #,##0_);_(* \(#,##0\);_(* "-"??_);_(@_)</c:formatCode>
                <c:ptCount val="193"/>
                <c:pt idx="0">
                  <c:v>30.925925925925924</c:v>
                </c:pt>
                <c:pt idx="1">
                  <c:v>61.411764705882355</c:v>
                </c:pt>
                <c:pt idx="2">
                  <c:v>78.95027624309391</c:v>
                </c:pt>
                <c:pt idx="3">
                  <c:v>106.55737704918032</c:v>
                </c:pt>
                <c:pt idx="4">
                  <c:v>160.71550255536627</c:v>
                </c:pt>
                <c:pt idx="5">
                  <c:v>208.91428571428571</c:v>
                </c:pt>
                <c:pt idx="6">
                  <c:v>209.16666666666669</c:v>
                </c:pt>
                <c:pt idx="7">
                  <c:v>210.5</c:v>
                </c:pt>
                <c:pt idx="8">
                  <c:v>258.47222222222223</c:v>
                </c:pt>
                <c:pt idx="9">
                  <c:v>274.78991596638656</c:v>
                </c:pt>
                <c:pt idx="10">
                  <c:v>281.75824175824175</c:v>
                </c:pt>
                <c:pt idx="11">
                  <c:v>290.82191780821921</c:v>
                </c:pt>
                <c:pt idx="12">
                  <c:v>292.65895953757223</c:v>
                </c:pt>
                <c:pt idx="13">
                  <c:v>299.40170940170941</c:v>
                </c:pt>
                <c:pt idx="14">
                  <c:v>310.3125</c:v>
                </c:pt>
                <c:pt idx="15">
                  <c:v>318.30734966592428</c:v>
                </c:pt>
                <c:pt idx="16">
                  <c:v>322.38805970149252</c:v>
                </c:pt>
                <c:pt idx="17">
                  <c:v>329.88235294117646</c:v>
                </c:pt>
                <c:pt idx="18">
                  <c:v>332.47524752475249</c:v>
                </c:pt>
                <c:pt idx="19">
                  <c:v>354.45783132530119</c:v>
                </c:pt>
                <c:pt idx="20">
                  <c:v>361.84210526315792</c:v>
                </c:pt>
                <c:pt idx="21">
                  <c:v>366.30331753554498</c:v>
                </c:pt>
                <c:pt idx="22">
                  <c:v>373.49514563106794</c:v>
                </c:pt>
                <c:pt idx="23">
                  <c:v>380.67796610169495</c:v>
                </c:pt>
                <c:pt idx="24">
                  <c:v>385.46341463414632</c:v>
                </c:pt>
                <c:pt idx="25">
                  <c:v>389</c:v>
                </c:pt>
                <c:pt idx="26">
                  <c:v>390.91304347826087</c:v>
                </c:pt>
                <c:pt idx="27">
                  <c:v>391.85840707964599</c:v>
                </c:pt>
                <c:pt idx="28">
                  <c:v>396.20437956204381</c:v>
                </c:pt>
                <c:pt idx="29">
                  <c:v>402.90322580645159</c:v>
                </c:pt>
                <c:pt idx="30">
                  <c:v>407.86259541984737</c:v>
                </c:pt>
                <c:pt idx="31">
                  <c:v>411.93548387096774</c:v>
                </c:pt>
                <c:pt idx="32">
                  <c:v>414.07766990291259</c:v>
                </c:pt>
                <c:pt idx="33">
                  <c:v>422.95238095238096</c:v>
                </c:pt>
                <c:pt idx="34">
                  <c:v>424.29245283018867</c:v>
                </c:pt>
                <c:pt idx="35">
                  <c:v>425.72881355932202</c:v>
                </c:pt>
                <c:pt idx="36">
                  <c:v>435.28455284552842</c:v>
                </c:pt>
                <c:pt idx="37">
                  <c:v>435.61224489795916</c:v>
                </c:pt>
                <c:pt idx="38">
                  <c:v>442.46153846153845</c:v>
                </c:pt>
                <c:pt idx="39">
                  <c:v>443.73665480427042</c:v>
                </c:pt>
                <c:pt idx="40">
                  <c:v>446.5625</c:v>
                </c:pt>
                <c:pt idx="41">
                  <c:v>448.81422924901187</c:v>
                </c:pt>
                <c:pt idx="42">
                  <c:v>448.8235294117647</c:v>
                </c:pt>
                <c:pt idx="43">
                  <c:v>450.83333333333337</c:v>
                </c:pt>
                <c:pt idx="44">
                  <c:v>460.67415730337075</c:v>
                </c:pt>
                <c:pt idx="45">
                  <c:v>463.68421052631578</c:v>
                </c:pt>
                <c:pt idx="46">
                  <c:v>480.46875</c:v>
                </c:pt>
                <c:pt idx="47">
                  <c:v>480.57142857142856</c:v>
                </c:pt>
                <c:pt idx="48">
                  <c:v>491.80790960451981</c:v>
                </c:pt>
                <c:pt idx="49">
                  <c:v>493.51421188630485</c:v>
                </c:pt>
                <c:pt idx="50">
                  <c:v>503.44827586206901</c:v>
                </c:pt>
                <c:pt idx="51">
                  <c:v>504.765625</c:v>
                </c:pt>
                <c:pt idx="52">
                  <c:v>510.41666666666669</c:v>
                </c:pt>
                <c:pt idx="53">
                  <c:v>511.00938967136148</c:v>
                </c:pt>
                <c:pt idx="54">
                  <c:v>512.36111111111109</c:v>
                </c:pt>
                <c:pt idx="55">
                  <c:v>520.9012875536481</c:v>
                </c:pt>
                <c:pt idx="56">
                  <c:v>524.50292397660814</c:v>
                </c:pt>
                <c:pt idx="57">
                  <c:v>525.91549295774655</c:v>
                </c:pt>
                <c:pt idx="58">
                  <c:v>534.70319634703196</c:v>
                </c:pt>
                <c:pt idx="59">
                  <c:v>543.77391304347827</c:v>
                </c:pt>
                <c:pt idx="60">
                  <c:v>547.83333333333337</c:v>
                </c:pt>
                <c:pt idx="61">
                  <c:v>550.76923076923083</c:v>
                </c:pt>
                <c:pt idx="62">
                  <c:v>556.35752688172033</c:v>
                </c:pt>
                <c:pt idx="63">
                  <c:v>565.40192926045017</c:v>
                </c:pt>
                <c:pt idx="64">
                  <c:v>565.94594594594594</c:v>
                </c:pt>
                <c:pt idx="65">
                  <c:v>595.66037735849056</c:v>
                </c:pt>
                <c:pt idx="66">
                  <c:v>611.4545454545455</c:v>
                </c:pt>
                <c:pt idx="67">
                  <c:v>612.76595744680856</c:v>
                </c:pt>
                <c:pt idx="68">
                  <c:v>613.15621679064827</c:v>
                </c:pt>
                <c:pt idx="69">
                  <c:v>615</c:v>
                </c:pt>
                <c:pt idx="70">
                  <c:v>637.97468354430373</c:v>
                </c:pt>
                <c:pt idx="71">
                  <c:v>640.3125</c:v>
                </c:pt>
                <c:pt idx="72">
                  <c:v>641.6383763837639</c:v>
                </c:pt>
                <c:pt idx="73">
                  <c:v>647.04225352112678</c:v>
                </c:pt>
                <c:pt idx="74">
                  <c:v>650.74866310160428</c:v>
                </c:pt>
                <c:pt idx="75">
                  <c:v>656.59090909090901</c:v>
                </c:pt>
                <c:pt idx="76">
                  <c:v>658.85245901639348</c:v>
                </c:pt>
                <c:pt idx="77" formatCode="0">
                  <c:v>677.27272727272737</c:v>
                </c:pt>
                <c:pt idx="78">
                  <c:v>683.15642458100569</c:v>
                </c:pt>
                <c:pt idx="79">
                  <c:v>686.98275862068965</c:v>
                </c:pt>
                <c:pt idx="80">
                  <c:v>698.37349397590356</c:v>
                </c:pt>
                <c:pt idx="81">
                  <c:v>704.50617283950623</c:v>
                </c:pt>
                <c:pt idx="82">
                  <c:v>708.94736842105272</c:v>
                </c:pt>
                <c:pt idx="83">
                  <c:v>722.41935483870964</c:v>
                </c:pt>
                <c:pt idx="84">
                  <c:v>722.59740259740261</c:v>
                </c:pt>
                <c:pt idx="85">
                  <c:v>727</c:v>
                </c:pt>
                <c:pt idx="86">
                  <c:v>737.65182186234824</c:v>
                </c:pt>
                <c:pt idx="87">
                  <c:v>747.81818181818187</c:v>
                </c:pt>
                <c:pt idx="88">
                  <c:v>749.35483870967744</c:v>
                </c:pt>
                <c:pt idx="89">
                  <c:v>755.7627118644067</c:v>
                </c:pt>
                <c:pt idx="90">
                  <c:v>761.47826086956525</c:v>
                </c:pt>
                <c:pt idx="91">
                  <c:v>767.10144927536226</c:v>
                </c:pt>
                <c:pt idx="92">
                  <c:v>799.77528089887642</c:v>
                </c:pt>
                <c:pt idx="93">
                  <c:v>803.22580645161293</c:v>
                </c:pt>
                <c:pt idx="94">
                  <c:v>805.79439252336454</c:v>
                </c:pt>
                <c:pt idx="95">
                  <c:v>806.75</c:v>
                </c:pt>
                <c:pt idx="96">
                  <c:v>813.65079365079373</c:v>
                </c:pt>
                <c:pt idx="97">
                  <c:v>814.17004048582999</c:v>
                </c:pt>
                <c:pt idx="98">
                  <c:v>816.3291139240506</c:v>
                </c:pt>
                <c:pt idx="99">
                  <c:v>821.52542372881351</c:v>
                </c:pt>
                <c:pt idx="100">
                  <c:v>841.9480519480519</c:v>
                </c:pt>
                <c:pt idx="101">
                  <c:v>865.67164179104475</c:v>
                </c:pt>
                <c:pt idx="102">
                  <c:v>870.96774193548379</c:v>
                </c:pt>
                <c:pt idx="103">
                  <c:v>875.59241706161129</c:v>
                </c:pt>
                <c:pt idx="104">
                  <c:v>882.01923076923072</c:v>
                </c:pt>
                <c:pt idx="105">
                  <c:v>891.2658227848101</c:v>
                </c:pt>
                <c:pt idx="106">
                  <c:v>898.13084112149534</c:v>
                </c:pt>
                <c:pt idx="107">
                  <c:v>918.61878453038662</c:v>
                </c:pt>
                <c:pt idx="108">
                  <c:v>934.51612903225805</c:v>
                </c:pt>
                <c:pt idx="109">
                  <c:v>935.32188841201719</c:v>
                </c:pt>
                <c:pt idx="110">
                  <c:v>945.40476190476193</c:v>
                </c:pt>
                <c:pt idx="111">
                  <c:v>946.75675675675666</c:v>
                </c:pt>
                <c:pt idx="112">
                  <c:v>978.51851851851848</c:v>
                </c:pt>
                <c:pt idx="113">
                  <c:v>994.69696969696975</c:v>
                </c:pt>
                <c:pt idx="114">
                  <c:v>996.68571428571431</c:v>
                </c:pt>
                <c:pt idx="115">
                  <c:v>999.41339491916858</c:v>
                </c:pt>
                <c:pt idx="116">
                  <c:v>1005.3271478491384</c:v>
                </c:pt>
                <c:pt idx="117">
                  <c:v>1021.0594315245477</c:v>
                </c:pt>
                <c:pt idx="118">
                  <c:v>1022.4299065420562</c:v>
                </c:pt>
                <c:pt idx="119">
                  <c:v>1075.4545454545453</c:v>
                </c:pt>
                <c:pt idx="120">
                  <c:v>1092.1428571428571</c:v>
                </c:pt>
                <c:pt idx="121">
                  <c:v>1096.2396694214876</c:v>
                </c:pt>
                <c:pt idx="122">
                  <c:v>1115.4929577464789</c:v>
                </c:pt>
                <c:pt idx="123">
                  <c:v>1124.7540983606557</c:v>
                </c:pt>
                <c:pt idx="124">
                  <c:v>1131.1219512195121</c:v>
                </c:pt>
                <c:pt idx="125">
                  <c:v>1142.7323943661972</c:v>
                </c:pt>
                <c:pt idx="126">
                  <c:v>1146.4150943396226</c:v>
                </c:pt>
                <c:pt idx="127">
                  <c:v>1158.3668903803132</c:v>
                </c:pt>
                <c:pt idx="128">
                  <c:v>1169.6588058203713</c:v>
                </c:pt>
                <c:pt idx="129">
                  <c:v>1169.7619047619048</c:v>
                </c:pt>
                <c:pt idx="130">
                  <c:v>1205.8904109589041</c:v>
                </c:pt>
                <c:pt idx="131">
                  <c:v>1209.1094420600857</c:v>
                </c:pt>
                <c:pt idx="132">
                  <c:v>1236.2296353762606</c:v>
                </c:pt>
                <c:pt idx="133">
                  <c:v>1239.3706293706293</c:v>
                </c:pt>
                <c:pt idx="134">
                  <c:v>1245.4307116104869</c:v>
                </c:pt>
                <c:pt idx="135">
                  <c:v>1271.1627906976744</c:v>
                </c:pt>
                <c:pt idx="136">
                  <c:v>1280.5179282868526</c:v>
                </c:pt>
                <c:pt idx="137">
                  <c:v>1289.1198501872659</c:v>
                </c:pt>
                <c:pt idx="138">
                  <c:v>1295.7380457380457</c:v>
                </c:pt>
                <c:pt idx="139">
                  <c:v>1297.7590361445782</c:v>
                </c:pt>
                <c:pt idx="140">
                  <c:v>1305.1282051282051</c:v>
                </c:pt>
                <c:pt idx="141">
                  <c:v>1326.7857142857144</c:v>
                </c:pt>
                <c:pt idx="142">
                  <c:v>1350.8</c:v>
                </c:pt>
                <c:pt idx="143">
                  <c:v>1376.5921787709499</c:v>
                </c:pt>
                <c:pt idx="144">
                  <c:v>1391.7142857142858</c:v>
                </c:pt>
                <c:pt idx="145">
                  <c:v>1398.2901554404145</c:v>
                </c:pt>
                <c:pt idx="146">
                  <c:v>1427.8240000000001</c:v>
                </c:pt>
                <c:pt idx="147">
                  <c:v>1450.837542087542</c:v>
                </c:pt>
                <c:pt idx="148">
                  <c:v>1472.4776785714287</c:v>
                </c:pt>
                <c:pt idx="149">
                  <c:v>1475.6643356643356</c:v>
                </c:pt>
                <c:pt idx="150">
                  <c:v>1492.7405380756952</c:v>
                </c:pt>
                <c:pt idx="151">
                  <c:v>1499.4642857142856</c:v>
                </c:pt>
                <c:pt idx="152">
                  <c:v>1508.0263157894738</c:v>
                </c:pt>
                <c:pt idx="153">
                  <c:v>1511.1764705882354</c:v>
                </c:pt>
                <c:pt idx="154">
                  <c:v>1522.3299492385786</c:v>
                </c:pt>
                <c:pt idx="155">
                  <c:v>1524.1100702576111</c:v>
                </c:pt>
                <c:pt idx="156">
                  <c:v>1525.8928571428573</c:v>
                </c:pt>
                <c:pt idx="157">
                  <c:v>1557.8625954198474</c:v>
                </c:pt>
                <c:pt idx="158">
                  <c:v>1572.5</c:v>
                </c:pt>
                <c:pt idx="159">
                  <c:v>1578.3544303797469</c:v>
                </c:pt>
                <c:pt idx="160">
                  <c:v>1589.9122807017543</c:v>
                </c:pt>
                <c:pt idx="161">
                  <c:v>1592.1052631578948</c:v>
                </c:pt>
                <c:pt idx="162">
                  <c:v>1606.4824304538799</c:v>
                </c:pt>
                <c:pt idx="163">
                  <c:v>1623.9716312056737</c:v>
                </c:pt>
                <c:pt idx="164">
                  <c:v>1631.1864406779659</c:v>
                </c:pt>
                <c:pt idx="165">
                  <c:v>1643.6986301369864</c:v>
                </c:pt>
                <c:pt idx="166">
                  <c:v>1685.4682274247491</c:v>
                </c:pt>
                <c:pt idx="167">
                  <c:v>1686.7284623773173</c:v>
                </c:pt>
                <c:pt idx="168">
                  <c:v>1687.1938775510203</c:v>
                </c:pt>
                <c:pt idx="169">
                  <c:v>1701.5887850467291</c:v>
                </c:pt>
                <c:pt idx="170">
                  <c:v>1741.1144578313251</c:v>
                </c:pt>
                <c:pt idx="171">
                  <c:v>1758.3817427385891</c:v>
                </c:pt>
                <c:pt idx="172">
                  <c:v>1808.7299465240642</c:v>
                </c:pt>
                <c:pt idx="173">
                  <c:v>1824.394366197183</c:v>
                </c:pt>
                <c:pt idx="174">
                  <c:v>1874.4444444444443</c:v>
                </c:pt>
                <c:pt idx="175">
                  <c:v>1881.3333333333333</c:v>
                </c:pt>
                <c:pt idx="176">
                  <c:v>1892.8619153674833</c:v>
                </c:pt>
                <c:pt idx="177">
                  <c:v>1905.071174377224</c:v>
                </c:pt>
                <c:pt idx="178">
                  <c:v>1913.8235294117649</c:v>
                </c:pt>
                <c:pt idx="179">
                  <c:v>1923.9370078740158</c:v>
                </c:pt>
                <c:pt idx="180">
                  <c:v>1948.3838383838386</c:v>
                </c:pt>
                <c:pt idx="181">
                  <c:v>2003.125</c:v>
                </c:pt>
                <c:pt idx="182">
                  <c:v>2089.818181818182</c:v>
                </c:pt>
                <c:pt idx="183">
                  <c:v>2095.2380952380954</c:v>
                </c:pt>
                <c:pt idx="184">
                  <c:v>2109.0860215053763</c:v>
                </c:pt>
                <c:pt idx="185">
                  <c:v>2302.3913043478265</c:v>
                </c:pt>
                <c:pt idx="186">
                  <c:v>2338.0081300813008</c:v>
                </c:pt>
                <c:pt idx="187">
                  <c:v>2465.5022831050228</c:v>
                </c:pt>
                <c:pt idx="188">
                  <c:v>2524.782608695652</c:v>
                </c:pt>
                <c:pt idx="189">
                  <c:v>2546.8421052631579</c:v>
                </c:pt>
                <c:pt idx="190">
                  <c:v>2671.7857142857147</c:v>
                </c:pt>
                <c:pt idx="191">
                  <c:v>2821.232876712329</c:v>
                </c:pt>
                <c:pt idx="192">
                  <c:v>4936</c:v>
                </c:pt>
              </c:numCache>
            </c:numRef>
          </c:xVal>
          <c:yVal>
            <c:numRef>
              <c:f>Sheet1!$M$2:$M$194</c:f>
              <c:numCache>
                <c:formatCode>General</c:formatCode>
                <c:ptCount val="193"/>
                <c:pt idx="0">
                  <c:v>2.2778790079137955E-4</c:v>
                </c:pt>
                <c:pt idx="1">
                  <c:v>2.3965363233029253E-4</c:v>
                </c:pt>
                <c:pt idx="2">
                  <c:v>2.4657929197631457E-4</c:v>
                </c:pt>
                <c:pt idx="3">
                  <c:v>2.5761218191504368E-4</c:v>
                </c:pt>
                <c:pt idx="4">
                  <c:v>2.7964312679744005E-4</c:v>
                </c:pt>
                <c:pt idx="5">
                  <c:v>2.9955532742301385E-4</c:v>
                </c:pt>
                <c:pt idx="6">
                  <c:v>2.996600865193971E-4</c:v>
                </c:pt>
                <c:pt idx="7">
                  <c:v>3.002135930272114E-4</c:v>
                </c:pt>
                <c:pt idx="8">
                  <c:v>3.2017108729837237E-4</c:v>
                </c:pt>
                <c:pt idx="9">
                  <c:v>3.2696245075509176E-4</c:v>
                </c:pt>
                <c:pt idx="10">
                  <c:v>3.2986030559490416E-4</c:v>
                </c:pt>
                <c:pt idx="11">
                  <c:v>3.3362628557044002E-4</c:v>
                </c:pt>
                <c:pt idx="12">
                  <c:v>3.3438904427786283E-4</c:v>
                </c:pt>
                <c:pt idx="13">
                  <c:v>3.3718689785666034E-4</c:v>
                </c:pt>
                <c:pt idx="14">
                  <c:v>3.417072903489677E-4</c:v>
                </c:pt>
                <c:pt idx="15">
                  <c:v>3.4501315091248083E-4</c:v>
                </c:pt>
                <c:pt idx="16">
                  <c:v>3.4669812945133777E-4</c:v>
                </c:pt>
                <c:pt idx="17">
                  <c:v>3.4978797716566057E-4</c:v>
                </c:pt>
                <c:pt idx="18">
                  <c:v>3.5085551458077379E-4</c:v>
                </c:pt>
                <c:pt idx="19">
                  <c:v>3.5987070072842243E-4</c:v>
                </c:pt>
                <c:pt idx="20">
                  <c:v>3.6288300666065428E-4</c:v>
                </c:pt>
                <c:pt idx="21">
                  <c:v>3.6469851547574021E-4</c:v>
                </c:pt>
                <c:pt idx="22">
                  <c:v>3.6761789492243801E-4</c:v>
                </c:pt>
                <c:pt idx="23">
                  <c:v>3.7052402673344825E-4</c:v>
                </c:pt>
                <c:pt idx="24">
                  <c:v>3.7245458108489725E-4</c:v>
                </c:pt>
                <c:pt idx="25">
                  <c:v>3.7387831011379262E-4</c:v>
                </c:pt>
                <c:pt idx="26">
                  <c:v>3.7464735354234501E-4</c:v>
                </c:pt>
                <c:pt idx="27">
                  <c:v>3.7502710157316985E-4</c:v>
                </c:pt>
                <c:pt idx="28">
                  <c:v>3.7677036153938709E-4</c:v>
                </c:pt>
                <c:pt idx="29">
                  <c:v>3.7944913754168395E-4</c:v>
                </c:pt>
                <c:pt idx="30">
                  <c:v>3.8142560847893696E-4</c:v>
                </c:pt>
                <c:pt idx="31">
                  <c:v>3.8304436058197739E-4</c:v>
                </c:pt>
                <c:pt idx="32">
                  <c:v>3.8389412082184349E-4</c:v>
                </c:pt>
                <c:pt idx="33">
                  <c:v>3.874020717278382E-4</c:v>
                </c:pt>
                <c:pt idx="34">
                  <c:v>3.8792997818499683E-4</c:v>
                </c:pt>
                <c:pt idx="35">
                  <c:v>3.8849528237285772E-4</c:v>
                </c:pt>
                <c:pt idx="36">
                  <c:v>3.922416846584875E-4</c:v>
                </c:pt>
                <c:pt idx="37">
                  <c:v>3.9236970427152722E-4</c:v>
                </c:pt>
                <c:pt idx="38">
                  <c:v>3.9503839758525493E-4</c:v>
                </c:pt>
                <c:pt idx="39">
                  <c:v>3.9553369671708696E-4</c:v>
                </c:pt>
                <c:pt idx="40">
                  <c:v>3.9662961194813785E-4</c:v>
                </c:pt>
                <c:pt idx="41">
                  <c:v>3.9750113752421134E-4</c:v>
                </c:pt>
                <c:pt idx="42">
                  <c:v>3.9750473390306383E-4</c:v>
                </c:pt>
                <c:pt idx="43">
                  <c:v>3.9828129959038007E-4</c:v>
                </c:pt>
                <c:pt idx="44">
                  <c:v>4.0206529557748009E-4</c:v>
                </c:pt>
                <c:pt idx="45">
                  <c:v>4.0321646666941093E-4</c:v>
                </c:pt>
                <c:pt idx="46">
                  <c:v>4.0957918084605382E-4</c:v>
                </c:pt>
                <c:pt idx="47">
                  <c:v>4.096178007211325E-4</c:v>
                </c:pt>
                <c:pt idx="48">
                  <c:v>4.1382082391542294E-4</c:v>
                </c:pt>
                <c:pt idx="49">
                  <c:v>4.1445495472697052E-4</c:v>
                </c:pt>
                <c:pt idx="50">
                  <c:v>4.1812459748237691E-4</c:v>
                </c:pt>
                <c:pt idx="51">
                  <c:v>4.1860832166532616E-4</c:v>
                </c:pt>
                <c:pt idx="52">
                  <c:v>4.206754610140509E-4</c:v>
                </c:pt>
                <c:pt idx="53">
                  <c:v>4.2089152831924583E-4</c:v>
                </c:pt>
                <c:pt idx="54">
                  <c:v>4.2138373818616801E-4</c:v>
                </c:pt>
                <c:pt idx="55">
                  <c:v>4.2447600131148805E-4</c:v>
                </c:pt>
                <c:pt idx="56">
                  <c:v>4.2577087064488682E-4</c:v>
                </c:pt>
                <c:pt idx="57">
                  <c:v>4.2627720099593997E-4</c:v>
                </c:pt>
                <c:pt idx="58">
                  <c:v>4.2940755724622809E-4</c:v>
                </c:pt>
                <c:pt idx="59">
                  <c:v>4.326025442118637E-4</c:v>
                </c:pt>
                <c:pt idx="60">
                  <c:v>4.3402018305045416E-4</c:v>
                </c:pt>
                <c:pt idx="61">
                  <c:v>4.3504066980709665E-4</c:v>
                </c:pt>
                <c:pt idx="62">
                  <c:v>4.3697182761136261E-4</c:v>
                </c:pt>
                <c:pt idx="63">
                  <c:v>4.4006538846132068E-4</c:v>
                </c:pt>
                <c:pt idx="64">
                  <c:v>4.4025018566443754E-4</c:v>
                </c:pt>
                <c:pt idx="65">
                  <c:v>4.501143275635744E-4</c:v>
                </c:pt>
                <c:pt idx="66">
                  <c:v>4.5516551409989882E-4</c:v>
                </c:pt>
                <c:pt idx="67">
                  <c:v>4.5557866833592289E-4</c:v>
                </c:pt>
                <c:pt idx="68">
                  <c:v>4.5570142974090739E-4</c:v>
                </c:pt>
                <c:pt idx="69">
                  <c:v>4.5628024736078375E-4</c:v>
                </c:pt>
                <c:pt idx="70">
                  <c:v>4.6332727519087305E-4</c:v>
                </c:pt>
                <c:pt idx="71">
                  <c:v>4.6402680109193181E-4</c:v>
                </c:pt>
                <c:pt idx="72">
                  <c:v>4.6442206060807371E-4</c:v>
                </c:pt>
                <c:pt idx="73">
                  <c:v>4.6602192459620933E-4</c:v>
                </c:pt>
                <c:pt idx="74">
                  <c:v>4.6710885352213187E-4</c:v>
                </c:pt>
                <c:pt idx="75">
                  <c:v>4.6880477862094579E-4</c:v>
                </c:pt>
                <c:pt idx="76">
                  <c:v>4.6945552538112909E-4</c:v>
                </c:pt>
                <c:pt idx="77">
                  <c:v>4.7463399744015415E-4</c:v>
                </c:pt>
                <c:pt idx="78">
                  <c:v>4.7624148640672238E-4</c:v>
                </c:pt>
                <c:pt idx="79">
                  <c:v>4.7727454525022412E-4</c:v>
                </c:pt>
                <c:pt idx="80">
                  <c:v>4.8029154302001837E-4</c:v>
                </c:pt>
                <c:pt idx="81">
                  <c:v>4.8187920350690002E-4</c:v>
                </c:pt>
                <c:pt idx="82">
                  <c:v>4.8301272346613124E-4</c:v>
                </c:pt>
                <c:pt idx="83">
                  <c:v>4.8636650172268159E-4</c:v>
                </c:pt>
                <c:pt idx="84">
                  <c:v>4.8640996421904839E-4</c:v>
                </c:pt>
                <c:pt idx="85">
                  <c:v>4.8747744191652236E-4</c:v>
                </c:pt>
                <c:pt idx="86">
                  <c:v>4.9000223258838791E-4</c:v>
                </c:pt>
                <c:pt idx="87">
                  <c:v>4.9233449080845755E-4</c:v>
                </c:pt>
                <c:pt idx="88">
                  <c:v>4.9268035568346088E-4</c:v>
                </c:pt>
                <c:pt idx="89">
                  <c:v>4.9410359443010938E-4</c:v>
                </c:pt>
                <c:pt idx="90">
                  <c:v>4.9534699932498227E-4</c:v>
                </c:pt>
                <c:pt idx="91">
                  <c:v>4.9654612500316564E-4</c:v>
                </c:pt>
                <c:pt idx="92">
                  <c:v>5.0302951788709302E-4</c:v>
                </c:pt>
                <c:pt idx="93">
                  <c:v>5.0366510269576621E-4</c:v>
                </c:pt>
                <c:pt idx="94">
                  <c:v>5.0413205016369808E-4</c:v>
                </c:pt>
                <c:pt idx="95">
                  <c:v>5.0430442084515464E-4</c:v>
                </c:pt>
                <c:pt idx="96">
                  <c:v>5.0552734267850826E-4</c:v>
                </c:pt>
                <c:pt idx="97">
                  <c:v>5.0561780464657602E-4</c:v>
                </c:pt>
                <c:pt idx="98">
                  <c:v>5.0599160954381594E-4</c:v>
                </c:pt>
                <c:pt idx="99">
                  <c:v>5.0687572237310876E-4</c:v>
                </c:pt>
                <c:pt idx="100">
                  <c:v>5.1013577985733138E-4</c:v>
                </c:pt>
                <c:pt idx="101">
                  <c:v>5.1348620509703393E-4</c:v>
                </c:pt>
                <c:pt idx="102">
                  <c:v>5.1416916593637952E-4</c:v>
                </c:pt>
                <c:pt idx="103">
                  <c:v>5.1474596616448006E-4</c:v>
                </c:pt>
                <c:pt idx="104">
                  <c:v>5.1551710430641437E-4</c:v>
                </c:pt>
                <c:pt idx="105">
                  <c:v>5.1656419369131565E-4</c:v>
                </c:pt>
                <c:pt idx="106">
                  <c:v>5.1729373823826343E-4</c:v>
                </c:pt>
                <c:pt idx="107">
                  <c:v>5.19226710989381E-4</c:v>
                </c:pt>
                <c:pt idx="108">
                  <c:v>5.2047246504950846E-4</c:v>
                </c:pt>
                <c:pt idx="109">
                  <c:v>5.2052965831071274E-4</c:v>
                </c:pt>
                <c:pt idx="110">
                  <c:v>5.2119664387418024E-4</c:v>
                </c:pt>
                <c:pt idx="111">
                  <c:v>5.2127921003876777E-4</c:v>
                </c:pt>
                <c:pt idx="112">
                  <c:v>5.2274941531411402E-4</c:v>
                </c:pt>
                <c:pt idx="113">
                  <c:v>5.2315066827326984E-4</c:v>
                </c:pt>
                <c:pt idx="114">
                  <c:v>5.2318375023007054E-4</c:v>
                </c:pt>
                <c:pt idx="115">
                  <c:v>5.2322333609993138E-4</c:v>
                </c:pt>
                <c:pt idx="116">
                  <c:v>5.2328616230113442E-4</c:v>
                </c:pt>
                <c:pt idx="117">
                  <c:v>5.2329998920108126E-4</c:v>
                </c:pt>
                <c:pt idx="118">
                  <c:v>5.232906408204034E-4</c:v>
                </c:pt>
                <c:pt idx="119">
                  <c:v>5.2163300365025097E-4</c:v>
                </c:pt>
                <c:pt idx="120">
                  <c:v>5.2059103999170032E-4</c:v>
                </c:pt>
                <c:pt idx="121">
                  <c:v>5.2029744674877065E-4</c:v>
                </c:pt>
                <c:pt idx="122">
                  <c:v>5.1871922178269351E-4</c:v>
                </c:pt>
                <c:pt idx="123">
                  <c:v>5.1784410673143028E-4</c:v>
                </c:pt>
                <c:pt idx="124">
                  <c:v>5.1719895639267704E-4</c:v>
                </c:pt>
                <c:pt idx="125">
                  <c:v>5.1593206320290036E-4</c:v>
                </c:pt>
                <c:pt idx="126">
                  <c:v>5.1550588769321015E-4</c:v>
                </c:pt>
                <c:pt idx="127">
                  <c:v>5.1404255674995672E-4</c:v>
                </c:pt>
                <c:pt idx="128">
                  <c:v>5.1254807936029919E-4</c:v>
                </c:pt>
                <c:pt idx="129">
                  <c:v>5.1253393626206909E-4</c:v>
                </c:pt>
                <c:pt idx="130">
                  <c:v>5.0703043483855319E-4</c:v>
                </c:pt>
                <c:pt idx="131">
                  <c:v>5.0648775454242194E-4</c:v>
                </c:pt>
                <c:pt idx="132">
                  <c:v>5.0158349031676722E-4</c:v>
                </c:pt>
                <c:pt idx="133">
                  <c:v>5.0097759679980619E-4</c:v>
                </c:pt>
                <c:pt idx="134">
                  <c:v>4.9978670532590988E-4</c:v>
                </c:pt>
                <c:pt idx="135">
                  <c:v>4.9441332264989473E-4</c:v>
                </c:pt>
                <c:pt idx="136">
                  <c:v>4.9233506974543284E-4</c:v>
                </c:pt>
                <c:pt idx="137">
                  <c:v>4.9036668152476219E-4</c:v>
                </c:pt>
                <c:pt idx="138">
                  <c:v>4.8881522508765552E-4</c:v>
                </c:pt>
                <c:pt idx="139">
                  <c:v>4.8833510199341242E-4</c:v>
                </c:pt>
                <c:pt idx="140">
                  <c:v>4.865594443841018E-4</c:v>
                </c:pt>
                <c:pt idx="141">
                  <c:v>4.8111789313850947E-4</c:v>
                </c:pt>
                <c:pt idx="142">
                  <c:v>4.7470715039140408E-4</c:v>
                </c:pt>
                <c:pt idx="143">
                  <c:v>4.6740002007180655E-4</c:v>
                </c:pt>
                <c:pt idx="144">
                  <c:v>4.6292173487078102E-4</c:v>
                </c:pt>
                <c:pt idx="145">
                  <c:v>4.6093116879354282E-4</c:v>
                </c:pt>
                <c:pt idx="146">
                  <c:v>4.5168143856377845E-4</c:v>
                </c:pt>
                <c:pt idx="147">
                  <c:v>4.4414032498912555E-4</c:v>
                </c:pt>
                <c:pt idx="148">
                  <c:v>4.3680084462315277E-4</c:v>
                </c:pt>
                <c:pt idx="149">
                  <c:v>4.3570069161544186E-4</c:v>
                </c:pt>
                <c:pt idx="150">
                  <c:v>4.2972443641734511E-4</c:v>
                </c:pt>
                <c:pt idx="151">
                  <c:v>4.2733500397421444E-4</c:v>
                </c:pt>
                <c:pt idx="152">
                  <c:v>4.2426374266958363E-4</c:v>
                </c:pt>
                <c:pt idx="153">
                  <c:v>4.2312589090923977E-4</c:v>
                </c:pt>
                <c:pt idx="154">
                  <c:v>4.1906414807367119E-4</c:v>
                </c:pt>
                <c:pt idx="155">
                  <c:v>4.1841121405556043E-4</c:v>
                </c:pt>
                <c:pt idx="156">
                  <c:v>4.1775603877956872E-4</c:v>
                </c:pt>
                <c:pt idx="157">
                  <c:v>4.0580284289200503E-4</c:v>
                </c:pt>
                <c:pt idx="158">
                  <c:v>4.0020981742714903E-4</c:v>
                </c:pt>
                <c:pt idx="159">
                  <c:v>3.9795337407227851E-4</c:v>
                </c:pt>
                <c:pt idx="160">
                  <c:v>3.9346783811274088E-4</c:v>
                </c:pt>
                <c:pt idx="161">
                  <c:v>3.9261229175236264E-4</c:v>
                </c:pt>
                <c:pt idx="162">
                  <c:v>3.8696990634875454E-4</c:v>
                </c:pt>
                <c:pt idx="163">
                  <c:v>3.800331224976501E-4</c:v>
                </c:pt>
                <c:pt idx="164">
                  <c:v>3.771500129789786E-4</c:v>
                </c:pt>
                <c:pt idx="165">
                  <c:v>3.7212274552172E-4</c:v>
                </c:pt>
                <c:pt idx="166">
                  <c:v>3.5512695003277829E-4</c:v>
                </c:pt>
                <c:pt idx="167">
                  <c:v>3.5460986856764606E-4</c:v>
                </c:pt>
                <c:pt idx="168">
                  <c:v>3.5441885163496172E-4</c:v>
                </c:pt>
                <c:pt idx="169">
                  <c:v>3.4849724486715815E-4</c:v>
                </c:pt>
                <c:pt idx="170">
                  <c:v>3.3213193272390055E-4</c:v>
                </c:pt>
                <c:pt idx="171">
                  <c:v>3.2495162019657961E-4</c:v>
                </c:pt>
                <c:pt idx="172">
                  <c:v>3.0399746869406047E-4</c:v>
                </c:pt>
                <c:pt idx="173">
                  <c:v>2.9749317575726071E-4</c:v>
                </c:pt>
                <c:pt idx="174">
                  <c:v>2.7684468517799875E-4</c:v>
                </c:pt>
                <c:pt idx="175">
                  <c:v>2.740246563970283E-4</c:v>
                </c:pt>
                <c:pt idx="176">
                  <c:v>2.6932023734861041E-4</c:v>
                </c:pt>
                <c:pt idx="177">
                  <c:v>2.6436015832116493E-4</c:v>
                </c:pt>
                <c:pt idx="178">
                  <c:v>2.6081960571684986E-4</c:v>
                </c:pt>
                <c:pt idx="179">
                  <c:v>2.5674530531331202E-4</c:v>
                </c:pt>
                <c:pt idx="180">
                  <c:v>2.4697802363528732E-4</c:v>
                </c:pt>
                <c:pt idx="181">
                  <c:v>2.2559068668286572E-4</c:v>
                </c:pt>
                <c:pt idx="182">
                  <c:v>1.9339341404667166E-4</c:v>
                </c:pt>
                <c:pt idx="183">
                  <c:v>1.914581863365837E-4</c:v>
                </c:pt>
                <c:pt idx="184">
                  <c:v>1.8655832289259612E-4</c:v>
                </c:pt>
                <c:pt idx="185">
                  <c:v>1.2551095255883743E-4</c:v>
                </c:pt>
                <c:pt idx="186">
                  <c:v>1.1585618881739974E-4</c:v>
                </c:pt>
                <c:pt idx="187">
                  <c:v>8.5450225612555361E-5</c:v>
                </c:pt>
                <c:pt idx="188">
                  <c:v>7.3469130854357349E-5</c:v>
                </c:pt>
                <c:pt idx="189">
                  <c:v>6.9345801020024027E-5</c:v>
                </c:pt>
                <c:pt idx="190">
                  <c:v>4.9212887420228206E-5</c:v>
                </c:pt>
                <c:pt idx="191">
                  <c:v>3.1521375542376973E-5</c:v>
                </c:pt>
                <c:pt idx="192">
                  <c:v>9.3684557786503183E-10</c:v>
                </c:pt>
              </c:numCache>
            </c:numRef>
          </c:yVal>
        </c:ser>
        <c:axId val="40790272"/>
        <c:axId val="141602816"/>
      </c:scatterChart>
      <c:valAx>
        <c:axId val="40790272"/>
        <c:scaling>
          <c:orientation val="minMax"/>
        </c:scaling>
        <c:axPos val="b"/>
        <c:numFmt formatCode="_(* #,##0_);_(* \(#,##0\);_(* &quot;-&quot;??_);_(@_)" sourceLinked="1"/>
        <c:tickLblPos val="nextTo"/>
        <c:crossAx val="141602816"/>
        <c:crosses val="autoZero"/>
        <c:crossBetween val="midCat"/>
      </c:valAx>
      <c:valAx>
        <c:axId val="141602816"/>
        <c:scaling>
          <c:orientation val="minMax"/>
        </c:scaling>
        <c:axPos val="l"/>
        <c:majorGridlines/>
        <c:numFmt formatCode="General" sourceLinked="1"/>
        <c:tickLblPos val="nextTo"/>
        <c:crossAx val="40790272"/>
        <c:crosses val="autoZero"/>
        <c:crossBetween val="midCat"/>
      </c:valAx>
    </c:plotArea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7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7981" cy="6264519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04"/>
  <sheetViews>
    <sheetView rightToLeft="1" tabSelected="1" workbookViewId="0">
      <pane xSplit="1" ySplit="1" topLeftCell="B185" activePane="bottomRight" state="frozen"/>
      <selection pane="topRight" activeCell="B1" sqref="B1"/>
      <selection pane="bottomLeft" activeCell="A2" sqref="A2"/>
      <selection pane="bottomRight" activeCell="H198" sqref="H198"/>
    </sheetView>
  </sheetViews>
  <sheetFormatPr defaultRowHeight="15"/>
  <cols>
    <col min="1" max="1" width="39.7109375" bestFit="1" customWidth="1"/>
    <col min="2" max="2" width="16.140625" bestFit="1" customWidth="1"/>
    <col min="3" max="5" width="18.7109375" customWidth="1"/>
    <col min="6" max="6" width="19.85546875" bestFit="1" customWidth="1"/>
    <col min="7" max="10" width="18.7109375" customWidth="1"/>
    <col min="11" max="11" width="20.85546875" bestFit="1" customWidth="1"/>
    <col min="12" max="12" width="9.85546875" bestFit="1" customWidth="1"/>
    <col min="14" max="14" width="10" bestFit="1" customWidth="1"/>
    <col min="15" max="15" width="8.140625" bestFit="1" customWidth="1"/>
    <col min="19" max="20" width="10.140625" bestFit="1" customWidth="1"/>
    <col min="22" max="22" width="10.140625" bestFit="1" customWidth="1"/>
    <col min="23" max="23" width="14" bestFit="1" customWidth="1"/>
    <col min="25" max="25" width="12.28515625" bestFit="1" customWidth="1"/>
    <col min="26" max="26" width="8.140625" bestFit="1" customWidth="1"/>
    <col min="27" max="27" width="8.5703125" bestFit="1" customWidth="1"/>
    <col min="29" max="29" width="8.140625" bestFit="1" customWidth="1"/>
    <col min="32" max="33" width="10.140625" bestFit="1" customWidth="1"/>
    <col min="34" max="35" width="8.140625" bestFit="1" customWidth="1"/>
    <col min="36" max="36" width="11.140625" bestFit="1" customWidth="1"/>
    <col min="37" max="37" width="10.140625" bestFit="1" customWidth="1"/>
    <col min="38" max="38" width="10.85546875" bestFit="1" customWidth="1"/>
    <col min="39" max="39" width="5" bestFit="1" customWidth="1"/>
    <col min="41" max="41" width="11.42578125" bestFit="1" customWidth="1"/>
    <col min="42" max="42" width="12.42578125" bestFit="1" customWidth="1"/>
    <col min="43" max="43" width="9.28515625" bestFit="1" customWidth="1"/>
    <col min="44" max="44" width="11.42578125" bestFit="1" customWidth="1"/>
    <col min="45" max="45" width="10.140625" bestFit="1" customWidth="1"/>
    <col min="50" max="50" width="8.140625" bestFit="1" customWidth="1"/>
    <col min="52" max="52" width="10.140625" bestFit="1" customWidth="1"/>
    <col min="54" max="54" width="10.140625" bestFit="1" customWidth="1"/>
    <col min="55" max="55" width="9.28515625" bestFit="1" customWidth="1"/>
    <col min="56" max="57" width="8.140625" bestFit="1" customWidth="1"/>
    <col min="58" max="59" width="10.140625" bestFit="1" customWidth="1"/>
    <col min="61" max="61" width="8.140625" bestFit="1" customWidth="1"/>
    <col min="62" max="62" width="10.140625" bestFit="1" customWidth="1"/>
    <col min="63" max="63" width="11.85546875" bestFit="1" customWidth="1"/>
    <col min="65" max="65" width="11.42578125" bestFit="1" customWidth="1"/>
    <col min="67" max="67" width="5.5703125" bestFit="1" customWidth="1"/>
    <col min="68" max="68" width="9.85546875" bestFit="1" customWidth="1"/>
    <col min="69" max="69" width="10.28515625" bestFit="1" customWidth="1"/>
    <col min="71" max="71" width="8.42578125" bestFit="1" customWidth="1"/>
    <col min="72" max="72" width="8.140625" bestFit="1" customWidth="1"/>
    <col min="74" max="74" width="10.85546875" bestFit="1" customWidth="1"/>
    <col min="76" max="76" width="10.7109375" bestFit="1" customWidth="1"/>
    <col min="78" max="78" width="11.7109375" bestFit="1" customWidth="1"/>
    <col min="81" max="81" width="16.7109375" bestFit="1" customWidth="1"/>
    <col min="83" max="83" width="8.140625" bestFit="1" customWidth="1"/>
    <col min="84" max="84" width="10.42578125" bestFit="1" customWidth="1"/>
    <col min="85" max="85" width="20.140625" bestFit="1" customWidth="1"/>
    <col min="86" max="86" width="8.28515625" bestFit="1" customWidth="1"/>
    <col min="87" max="87" width="9.28515625" bestFit="1" customWidth="1"/>
    <col min="88" max="88" width="9.42578125" bestFit="1" customWidth="1"/>
    <col min="90" max="90" width="8.28515625" bestFit="1" customWidth="1"/>
    <col min="93" max="93" width="10.140625" bestFit="1" customWidth="1"/>
    <col min="94" max="94" width="9.7109375" bestFit="1" customWidth="1"/>
    <col min="96" max="96" width="10.85546875" bestFit="1" customWidth="1"/>
    <col min="97" max="97" width="9" bestFit="1" customWidth="1"/>
    <col min="102" max="103" width="10.28515625" bestFit="1" customWidth="1"/>
    <col min="105" max="105" width="8.140625" bestFit="1" customWidth="1"/>
    <col min="106" max="106" width="10.7109375" bestFit="1" customWidth="1"/>
    <col min="107" max="107" width="11.28515625" bestFit="1" customWidth="1"/>
    <col min="108" max="108" width="11.5703125" bestFit="1" customWidth="1"/>
    <col min="109" max="110" width="8.140625" bestFit="1" customWidth="1"/>
    <col min="113" max="113" width="8.140625" bestFit="1" customWidth="1"/>
    <col min="114" max="114" width="12" bestFit="1" customWidth="1"/>
    <col min="115" max="115" width="11.42578125" bestFit="1" customWidth="1"/>
    <col min="116" max="116" width="9.85546875" bestFit="1" customWidth="1"/>
    <col min="117" max="117" width="14" bestFit="1" customWidth="1"/>
    <col min="118" max="118" width="9.5703125" bestFit="1" customWidth="1"/>
    <col min="120" max="120" width="10.140625" bestFit="1" customWidth="1"/>
    <col min="123" max="123" width="10.140625" bestFit="1" customWidth="1"/>
    <col min="124" max="124" width="10.28515625" bestFit="1" customWidth="1"/>
    <col min="127" max="127" width="10.140625" bestFit="1" customWidth="1"/>
    <col min="131" max="131" width="8.140625" bestFit="1" customWidth="1"/>
    <col min="133" max="134" width="8.140625" bestFit="1" customWidth="1"/>
    <col min="135" max="135" width="8.28515625" bestFit="1" customWidth="1"/>
    <col min="136" max="136" width="8.140625" bestFit="1" customWidth="1"/>
    <col min="138" max="138" width="8.140625" bestFit="1" customWidth="1"/>
    <col min="143" max="143" width="11.42578125" bestFit="1" customWidth="1"/>
    <col min="145" max="145" width="8.140625" bestFit="1" customWidth="1"/>
    <col min="146" max="146" width="13.85546875" bestFit="1" customWidth="1"/>
    <col min="147" max="147" width="15.140625" bestFit="1" customWidth="1"/>
    <col min="149" max="149" width="10.140625" bestFit="1" customWidth="1"/>
    <col min="150" max="150" width="9.85546875" bestFit="1" customWidth="1"/>
    <col min="151" max="151" width="8.140625" bestFit="1" customWidth="1"/>
    <col min="152" max="152" width="10.140625" bestFit="1" customWidth="1"/>
    <col min="153" max="153" width="8.140625" bestFit="1" customWidth="1"/>
    <col min="155" max="155" width="10.7109375" bestFit="1" customWidth="1"/>
    <col min="156" max="156" width="9.85546875" bestFit="1" customWidth="1"/>
    <col min="157" max="157" width="11.42578125" bestFit="1" customWidth="1"/>
    <col min="159" max="159" width="10.5703125" bestFit="1" customWidth="1"/>
    <col min="161" max="161" width="10.5703125" bestFit="1" customWidth="1"/>
    <col min="162" max="162" width="10.85546875" bestFit="1" customWidth="1"/>
    <col min="163" max="163" width="11" bestFit="1" customWidth="1"/>
    <col min="164" max="164" width="10.42578125" bestFit="1" customWidth="1"/>
    <col min="165" max="165" width="11.28515625" bestFit="1" customWidth="1"/>
    <col min="166" max="166" width="10.140625" bestFit="1" customWidth="1"/>
    <col min="167" max="167" width="5.85546875" bestFit="1" customWidth="1"/>
    <col min="169" max="169" width="8.85546875" bestFit="1" customWidth="1"/>
    <col min="170" max="170" width="10.140625" bestFit="1" customWidth="1"/>
    <col min="172" max="172" width="10.140625" bestFit="1" customWidth="1"/>
    <col min="173" max="173" width="9.85546875" bestFit="1" customWidth="1"/>
    <col min="174" max="174" width="8.140625" bestFit="1" customWidth="1"/>
    <col min="176" max="177" width="10.140625" bestFit="1" customWidth="1"/>
    <col min="179" max="179" width="10.140625" bestFit="1" customWidth="1"/>
    <col min="180" max="180" width="16" bestFit="1" customWidth="1"/>
    <col min="181" max="181" width="9.28515625" bestFit="1" customWidth="1"/>
    <col min="185" max="185" width="8.140625" bestFit="1" customWidth="1"/>
    <col min="187" max="187" width="11.140625" bestFit="1" customWidth="1"/>
    <col min="190" max="190" width="14.140625" bestFit="1" customWidth="1"/>
    <col min="191" max="191" width="21.140625" bestFit="1" customWidth="1"/>
    <col min="192" max="192" width="8.7109375" bestFit="1" customWidth="1"/>
    <col min="194" max="194" width="7" bestFit="1" customWidth="1"/>
    <col min="195" max="195" width="6" bestFit="1" customWidth="1"/>
    <col min="196" max="196" width="17.7109375" bestFit="1" customWidth="1"/>
    <col min="199" max="199" width="10.140625" bestFit="1" customWidth="1"/>
    <col min="202" max="202" width="8.140625" bestFit="1" customWidth="1"/>
    <col min="203" max="203" width="5.28515625" bestFit="1" customWidth="1"/>
    <col min="204" max="204" width="5" bestFit="1" customWidth="1"/>
    <col min="205" max="205" width="6.140625" bestFit="1" customWidth="1"/>
    <col min="206" max="206" width="14.7109375" bestFit="1" customWidth="1"/>
    <col min="207" max="207" width="6.28515625" bestFit="1" customWidth="1"/>
    <col min="208" max="208" width="6.85546875" bestFit="1" customWidth="1"/>
    <col min="209" max="209" width="18.28515625" bestFit="1" customWidth="1"/>
    <col min="210" max="210" width="4" bestFit="1" customWidth="1"/>
    <col min="211" max="211" width="6.28515625" bestFit="1" customWidth="1"/>
    <col min="212" max="212" width="7.28515625" bestFit="1" customWidth="1"/>
  </cols>
  <sheetData>
    <row r="1" spans="1:14" s="5" customFormat="1" ht="45.75" thickBot="1">
      <c r="A1" s="12" t="s">
        <v>0</v>
      </c>
      <c r="B1" s="9" t="s">
        <v>195</v>
      </c>
      <c r="C1" s="7" t="s">
        <v>196</v>
      </c>
      <c r="D1" s="2" t="s">
        <v>197</v>
      </c>
      <c r="E1" s="6" t="s">
        <v>198</v>
      </c>
      <c r="F1" s="2" t="s">
        <v>199</v>
      </c>
      <c r="G1" s="6" t="s">
        <v>200</v>
      </c>
      <c r="H1" s="2" t="s">
        <v>201</v>
      </c>
      <c r="I1" s="6" t="s">
        <v>202</v>
      </c>
      <c r="J1" s="4" t="s">
        <v>203</v>
      </c>
      <c r="K1" s="3" t="s">
        <v>204</v>
      </c>
      <c r="L1" s="5" t="s">
        <v>205</v>
      </c>
    </row>
    <row r="2" spans="1:14" ht="15.75" thickBot="1">
      <c r="A2" s="13" t="s">
        <v>99</v>
      </c>
      <c r="B2" s="15">
        <v>10.8</v>
      </c>
      <c r="C2" s="11">
        <v>7356</v>
      </c>
      <c r="D2" s="11">
        <v>4600.8500000000004</v>
      </c>
      <c r="E2" s="28">
        <v>1026</v>
      </c>
      <c r="F2" s="8"/>
      <c r="G2" s="11">
        <v>10930.85</v>
      </c>
      <c r="H2" s="11">
        <v>334</v>
      </c>
      <c r="I2" s="28">
        <v>10596.85</v>
      </c>
      <c r="J2" s="10">
        <v>9.3430493587143504E-2</v>
      </c>
      <c r="K2" s="10">
        <v>0.03</v>
      </c>
      <c r="L2" s="20">
        <f>H2/B2</f>
        <v>30.925925925925924</v>
      </c>
      <c r="M2">
        <f>NORMDIST(L2,$L$200,$L$201,FALSE)</f>
        <v>2.2778790079137955E-4</v>
      </c>
      <c r="N2" s="17">
        <f t="shared" ref="N2:N3" si="0">STANDARDIZE(L2,$L$200,$L$201)</f>
        <v>-1.2897913019248171</v>
      </c>
    </row>
    <row r="3" spans="1:14" ht="15.75" thickBot="1">
      <c r="A3" s="32" t="s">
        <v>176</v>
      </c>
      <c r="B3" s="43">
        <v>8.5</v>
      </c>
      <c r="C3" s="28">
        <v>2358</v>
      </c>
      <c r="D3" s="28">
        <v>277.48</v>
      </c>
      <c r="E3" s="28">
        <v>850</v>
      </c>
      <c r="F3" s="17"/>
      <c r="G3" s="28">
        <v>1785.48</v>
      </c>
      <c r="H3" s="17">
        <v>522</v>
      </c>
      <c r="I3" s="28">
        <v>1263.48</v>
      </c>
      <c r="J3" s="18">
        <v>-0.91175854118633415</v>
      </c>
      <c r="K3" s="18">
        <v>0.28999999999999998</v>
      </c>
      <c r="L3" s="20">
        <f>H3/B3</f>
        <v>61.411764705882355</v>
      </c>
      <c r="M3" s="17">
        <f>NORMDIST(L3,$L$200,$L$201,FALSE)</f>
        <v>2.3965363233029253E-4</v>
      </c>
      <c r="N3" s="17">
        <f t="shared" si="0"/>
        <v>-1.2498008283433624</v>
      </c>
    </row>
    <row r="4" spans="1:14" ht="15.75" thickBot="1">
      <c r="A4" s="13" t="s">
        <v>81</v>
      </c>
      <c r="B4" s="15">
        <v>18.100000000000001</v>
      </c>
      <c r="C4" s="28">
        <v>676</v>
      </c>
      <c r="D4" s="28">
        <v>5791</v>
      </c>
      <c r="E4" s="28">
        <v>3835</v>
      </c>
      <c r="F4" s="17">
        <v>-1188</v>
      </c>
      <c r="G4" s="28">
        <v>1444</v>
      </c>
      <c r="H4" s="28">
        <v>1429</v>
      </c>
      <c r="I4" s="17">
        <v>15</v>
      </c>
      <c r="J4" s="10">
        <v>1.8606770833333333</v>
      </c>
      <c r="K4" s="18">
        <v>0.99</v>
      </c>
      <c r="L4" s="20">
        <f>H4/B4</f>
        <v>78.95027624309391</v>
      </c>
      <c r="M4" s="17">
        <f>NORMDIST(L4,$L$200,$L$201,FALSE)</f>
        <v>2.4657929197631457E-4</v>
      </c>
      <c r="N4">
        <f>STANDARDIZE(L4,$L$200,$L$201)</f>
        <v>-1.2267942977588069</v>
      </c>
    </row>
    <row r="5" spans="1:14" ht="15.75" thickBot="1">
      <c r="A5" s="32" t="s">
        <v>59</v>
      </c>
      <c r="B5" s="43">
        <v>18.3</v>
      </c>
      <c r="C5" s="28">
        <v>12399</v>
      </c>
      <c r="D5" s="28">
        <v>-2391</v>
      </c>
      <c r="E5" s="28">
        <v>4641</v>
      </c>
      <c r="F5" s="17"/>
      <c r="G5" s="28">
        <v>5367</v>
      </c>
      <c r="H5" s="28">
        <v>1950</v>
      </c>
      <c r="I5" s="28">
        <v>3417</v>
      </c>
      <c r="J5" s="10">
        <v>-0.27730375426621162</v>
      </c>
      <c r="K5" s="18">
        <v>0.36</v>
      </c>
      <c r="L5" s="20">
        <f>H5/B5</f>
        <v>106.55737704918032</v>
      </c>
      <c r="M5" s="17">
        <f>NORMDIST(L5,$L$200,$L$201,FALSE)</f>
        <v>2.5761218191504368E-4</v>
      </c>
      <c r="N5" s="17"/>
    </row>
    <row r="6" spans="1:14" ht="15.75" thickBot="1">
      <c r="A6" s="33" t="s">
        <v>166</v>
      </c>
      <c r="B6" s="25">
        <v>58.7</v>
      </c>
      <c r="C6" s="28">
        <v>33404</v>
      </c>
      <c r="D6" s="11">
        <v>33157</v>
      </c>
      <c r="E6" s="28">
        <v>17263</v>
      </c>
      <c r="F6" s="28">
        <v>-604</v>
      </c>
      <c r="G6" s="11">
        <v>48694</v>
      </c>
      <c r="H6" s="11">
        <v>9434</v>
      </c>
      <c r="I6" s="28">
        <v>39260</v>
      </c>
      <c r="J6" s="10">
        <v>0.61700457815565735</v>
      </c>
      <c r="K6" s="10">
        <v>0.19</v>
      </c>
      <c r="L6" s="20">
        <f>H6/B6</f>
        <v>160.71550255536627</v>
      </c>
      <c r="M6" s="17">
        <f>NORMDIST(L6,$L$200,$L$201,FALSE)</f>
        <v>2.7964312679744005E-4</v>
      </c>
      <c r="N6" s="17"/>
    </row>
    <row r="7" spans="1:14" ht="15.75" thickBot="1">
      <c r="A7" s="32" t="s">
        <v>184</v>
      </c>
      <c r="B7" s="43">
        <v>17.5</v>
      </c>
      <c r="C7" s="11">
        <v>18274</v>
      </c>
      <c r="D7" s="11">
        <v>12366</v>
      </c>
      <c r="E7" s="28">
        <v>6262</v>
      </c>
      <c r="F7" s="28">
        <v>-902</v>
      </c>
      <c r="G7" s="11">
        <v>23476</v>
      </c>
      <c r="H7" s="11">
        <v>3656</v>
      </c>
      <c r="I7" s="11">
        <v>19820</v>
      </c>
      <c r="J7" s="10">
        <v>0.70280661284121493</v>
      </c>
      <c r="K7" s="10">
        <v>0.16</v>
      </c>
      <c r="L7" s="20">
        <f>H7/B7</f>
        <v>208.91428571428571</v>
      </c>
      <c r="M7" s="17">
        <f>NORMDIST(L7,$L$200,$L$201,FALSE)</f>
        <v>2.9955532742301385E-4</v>
      </c>
      <c r="N7" s="17"/>
    </row>
    <row r="8" spans="1:14" ht="15.75" thickBot="1">
      <c r="A8" s="32" t="s">
        <v>83</v>
      </c>
      <c r="B8" s="43">
        <v>4.8</v>
      </c>
      <c r="C8" s="28">
        <v>3195</v>
      </c>
      <c r="D8" s="11">
        <v>3908</v>
      </c>
      <c r="E8" s="28">
        <v>2631</v>
      </c>
      <c r="F8" s="17"/>
      <c r="G8" s="11">
        <v>4472</v>
      </c>
      <c r="H8" s="17">
        <v>1004</v>
      </c>
      <c r="I8" s="28">
        <v>3468</v>
      </c>
      <c r="J8" s="10">
        <v>0.78621769772905248</v>
      </c>
      <c r="K8" s="10">
        <v>0.22</v>
      </c>
      <c r="L8" s="20">
        <f>H8/B8</f>
        <v>209.16666666666669</v>
      </c>
      <c r="M8" s="17">
        <f>NORMDIST(L8,$L$200,$L$201,FALSE)</f>
        <v>2.996600865193971E-4</v>
      </c>
      <c r="N8" s="17"/>
    </row>
    <row r="9" spans="1:14" ht="15.75" thickBot="1">
      <c r="A9" s="33" t="s">
        <v>105</v>
      </c>
      <c r="B9" s="25">
        <v>60</v>
      </c>
      <c r="C9" s="28">
        <v>4450</v>
      </c>
      <c r="D9" s="11">
        <v>35188.800000000003</v>
      </c>
      <c r="E9" s="28">
        <v>22763</v>
      </c>
      <c r="F9" s="28">
        <v>-260</v>
      </c>
      <c r="G9" s="11">
        <v>16615.8</v>
      </c>
      <c r="H9" s="28">
        <v>12630</v>
      </c>
      <c r="I9" s="28">
        <v>3985.8</v>
      </c>
      <c r="J9" s="10">
        <v>1.0381561426293378</v>
      </c>
      <c r="K9" s="10">
        <v>0.76</v>
      </c>
      <c r="L9" s="20">
        <f>H9/B9</f>
        <v>210.5</v>
      </c>
      <c r="M9" s="17">
        <f>NORMDIST(L9,$L$200,$L$201,FALSE)</f>
        <v>3.002135930272114E-4</v>
      </c>
      <c r="N9" s="17"/>
    </row>
    <row r="10" spans="1:14" ht="15.75" thickBot="1">
      <c r="A10" s="32" t="s">
        <v>36</v>
      </c>
      <c r="B10" s="43">
        <v>7.2</v>
      </c>
      <c r="C10" s="28">
        <v>3136</v>
      </c>
      <c r="D10" s="11">
        <v>6448</v>
      </c>
      <c r="E10" s="28">
        <v>1709</v>
      </c>
      <c r="F10" s="17">
        <v>-1824</v>
      </c>
      <c r="G10" s="11">
        <v>6051</v>
      </c>
      <c r="H10" s="11">
        <v>1861</v>
      </c>
      <c r="I10" s="11">
        <v>4190</v>
      </c>
      <c r="J10" s="10">
        <v>0.63842195540308744</v>
      </c>
      <c r="K10" s="10">
        <v>0.31</v>
      </c>
      <c r="L10" s="20">
        <f>H10/B10</f>
        <v>258.47222222222223</v>
      </c>
      <c r="M10" s="17">
        <f>NORMDIST(L10,$L$200,$L$201,FALSE)</f>
        <v>3.2017108729837237E-4</v>
      </c>
      <c r="N10" s="17"/>
    </row>
    <row r="11" spans="1:14" ht="15.75" thickBot="1">
      <c r="A11" s="32" t="s">
        <v>140</v>
      </c>
      <c r="B11" s="43">
        <v>11.9</v>
      </c>
      <c r="C11" s="28">
        <v>33862</v>
      </c>
      <c r="D11" s="11">
        <v>9894</v>
      </c>
      <c r="E11" s="28">
        <v>2422</v>
      </c>
      <c r="F11" s="17">
        <v>-7784</v>
      </c>
      <c r="G11" s="11">
        <v>33550</v>
      </c>
      <c r="H11" s="11">
        <v>3270</v>
      </c>
      <c r="I11" s="28">
        <v>30280</v>
      </c>
      <c r="J11" s="10">
        <v>-10.48076923076923</v>
      </c>
      <c r="K11" s="10">
        <v>0.1</v>
      </c>
      <c r="L11" s="20">
        <f>H11/B11</f>
        <v>274.78991596638656</v>
      </c>
      <c r="M11" s="17">
        <f>NORMDIST(L11,$L$200,$L$201,FALSE)</f>
        <v>3.2696245075509176E-4</v>
      </c>
      <c r="N11" s="17"/>
    </row>
    <row r="12" spans="1:14" ht="15.75" thickBot="1">
      <c r="A12" s="13" t="s">
        <v>39</v>
      </c>
      <c r="B12" s="15">
        <v>9.1</v>
      </c>
      <c r="C12" s="28">
        <v>19273</v>
      </c>
      <c r="D12" s="11">
        <v>7122.31</v>
      </c>
      <c r="E12" s="28">
        <v>1805</v>
      </c>
      <c r="F12" s="28"/>
      <c r="G12" s="11">
        <v>24590.31</v>
      </c>
      <c r="H12" s="11">
        <v>2564</v>
      </c>
      <c r="I12" s="28">
        <v>22026.31</v>
      </c>
      <c r="J12" s="10">
        <v>0.48219870573654722</v>
      </c>
      <c r="K12" s="10">
        <v>0.1</v>
      </c>
      <c r="L12" s="20">
        <f>H12/B12</f>
        <v>281.75824175824175</v>
      </c>
      <c r="M12" s="17">
        <f>NORMDIST(L12,$L$200,$L$201,FALSE)</f>
        <v>3.2986030559490416E-4</v>
      </c>
      <c r="N12" s="17"/>
    </row>
    <row r="13" spans="1:14" ht="15.75" thickBot="1">
      <c r="A13" s="13" t="s">
        <v>132</v>
      </c>
      <c r="B13" s="15">
        <v>7.3</v>
      </c>
      <c r="C13" s="17">
        <v>1157</v>
      </c>
      <c r="D13" s="11">
        <v>6877</v>
      </c>
      <c r="E13" s="28">
        <v>3728</v>
      </c>
      <c r="F13" s="17">
        <v>-823</v>
      </c>
      <c r="G13" s="11">
        <v>3483</v>
      </c>
      <c r="H13" s="11">
        <v>2123</v>
      </c>
      <c r="I13" s="28">
        <v>1360</v>
      </c>
      <c r="J13" s="10">
        <v>0.91272570937231301</v>
      </c>
      <c r="K13" s="10">
        <v>0.61</v>
      </c>
      <c r="L13" s="20">
        <f>H13/B13</f>
        <v>290.82191780821921</v>
      </c>
      <c r="M13" s="17">
        <f>NORMDIST(L13,$L$200,$L$201,FALSE)</f>
        <v>3.3362628557044002E-4</v>
      </c>
      <c r="N13" s="17"/>
    </row>
    <row r="14" spans="1:14" ht="15.75" thickBot="1">
      <c r="A14" s="33" t="s">
        <v>30</v>
      </c>
      <c r="B14" s="25">
        <v>17.3</v>
      </c>
      <c r="C14" s="28">
        <v>7551</v>
      </c>
      <c r="D14" s="11">
        <v>19463.310000000001</v>
      </c>
      <c r="E14" s="11">
        <v>7138</v>
      </c>
      <c r="F14" s="8"/>
      <c r="G14" s="11">
        <v>19876.310000000001</v>
      </c>
      <c r="H14" s="11">
        <v>5063</v>
      </c>
      <c r="I14" s="28">
        <v>14813.31</v>
      </c>
      <c r="J14" s="10">
        <v>0.41078074304013446</v>
      </c>
      <c r="K14" s="10">
        <v>0.25</v>
      </c>
      <c r="L14" s="20">
        <f>H14/B14</f>
        <v>292.65895953757223</v>
      </c>
      <c r="M14" s="17">
        <f>NORMDIST(L14,$L$200,$L$201,FALSE)</f>
        <v>3.3438904427786283E-4</v>
      </c>
      <c r="N14" s="17"/>
    </row>
    <row r="15" spans="1:14" ht="15.75" thickBot="1">
      <c r="A15" s="32" t="s">
        <v>119</v>
      </c>
      <c r="B15" s="43">
        <v>11.7</v>
      </c>
      <c r="C15" s="28">
        <v>6481</v>
      </c>
      <c r="D15" s="11">
        <v>11395</v>
      </c>
      <c r="E15" s="28">
        <v>6724</v>
      </c>
      <c r="F15" s="28">
        <v>-450</v>
      </c>
      <c r="G15" s="11">
        <v>10702</v>
      </c>
      <c r="H15" s="11">
        <v>3503</v>
      </c>
      <c r="I15" s="28">
        <v>7199</v>
      </c>
      <c r="J15" s="10">
        <v>0.82989812840559107</v>
      </c>
      <c r="K15" s="10">
        <v>0.33</v>
      </c>
      <c r="L15" s="20">
        <f>H15/B15</f>
        <v>299.40170940170941</v>
      </c>
      <c r="M15" s="17">
        <f>NORMDIST(L15,$L$200,$L$201,FALSE)</f>
        <v>3.3718689785666034E-4</v>
      </c>
      <c r="N15" s="17"/>
    </row>
    <row r="16" spans="1:14" ht="15.75" thickBot="1">
      <c r="A16" s="13" t="s">
        <v>180</v>
      </c>
      <c r="B16" s="15">
        <v>6.4</v>
      </c>
      <c r="C16" s="28">
        <v>1846</v>
      </c>
      <c r="D16" s="11">
        <v>5612</v>
      </c>
      <c r="E16" s="28">
        <v>3354</v>
      </c>
      <c r="F16" s="17"/>
      <c r="G16" s="11">
        <v>4104</v>
      </c>
      <c r="H16" s="11">
        <v>1986</v>
      </c>
      <c r="I16" s="28">
        <v>2118</v>
      </c>
      <c r="J16" s="10">
        <v>0.87953941541186886</v>
      </c>
      <c r="K16" s="10">
        <v>0.48</v>
      </c>
      <c r="L16" s="20">
        <f>H16/B16</f>
        <v>310.3125</v>
      </c>
      <c r="M16" s="17">
        <f>NORMDIST(L16,$L$200,$L$201,FALSE)</f>
        <v>3.417072903489677E-4</v>
      </c>
      <c r="N16" s="17"/>
    </row>
    <row r="17" spans="1:14" ht="15.75" thickBot="1">
      <c r="A17" s="33" t="s">
        <v>32</v>
      </c>
      <c r="B17" s="25">
        <v>44.9</v>
      </c>
      <c r="C17" s="28">
        <v>6024</v>
      </c>
      <c r="D17" s="11">
        <v>29687</v>
      </c>
      <c r="E17" s="28">
        <v>14620</v>
      </c>
      <c r="F17" s="8">
        <v>-205</v>
      </c>
      <c r="G17" s="11">
        <v>20886</v>
      </c>
      <c r="H17" s="11">
        <v>14292</v>
      </c>
      <c r="I17" s="28">
        <v>6594</v>
      </c>
      <c r="J17" s="10">
        <v>0.96164715381509891</v>
      </c>
      <c r="K17" s="10">
        <v>0.68</v>
      </c>
      <c r="L17" s="20">
        <f>H17/B17</f>
        <v>318.30734966592428</v>
      </c>
      <c r="M17" s="17">
        <f>NORMDIST(L17,$L$200,$L$201,FALSE)</f>
        <v>3.4501315091248083E-4</v>
      </c>
      <c r="N17" s="17"/>
    </row>
    <row r="18" spans="1:14" ht="15.75" thickBot="1">
      <c r="A18" s="32" t="s">
        <v>40</v>
      </c>
      <c r="B18" s="43">
        <v>13.4</v>
      </c>
      <c r="C18" s="28">
        <v>7930</v>
      </c>
      <c r="D18" s="11">
        <v>13444</v>
      </c>
      <c r="E18" s="28">
        <v>2645</v>
      </c>
      <c r="F18" s="28">
        <v>-6440</v>
      </c>
      <c r="G18" s="11">
        <v>12289</v>
      </c>
      <c r="H18" s="11">
        <v>4320</v>
      </c>
      <c r="I18" s="28">
        <v>7969</v>
      </c>
      <c r="J18" s="10">
        <v>0.99105299380591882</v>
      </c>
      <c r="K18" s="10">
        <v>0.35</v>
      </c>
      <c r="L18" s="20">
        <f>H18/B18</f>
        <v>322.38805970149252</v>
      </c>
      <c r="M18" s="17">
        <f>NORMDIST(L18,$L$200,$L$201,FALSE)</f>
        <v>3.4669812945133777E-4</v>
      </c>
      <c r="N18" s="17"/>
    </row>
    <row r="19" spans="1:14" ht="15.75" thickBot="1">
      <c r="A19" s="32" t="s">
        <v>35</v>
      </c>
      <c r="B19" s="43">
        <v>8.5</v>
      </c>
      <c r="C19" s="11">
        <v>2460</v>
      </c>
      <c r="D19" s="11">
        <v>7046.15</v>
      </c>
      <c r="E19" s="11">
        <v>2831</v>
      </c>
      <c r="F19" s="17"/>
      <c r="G19" s="11">
        <v>6675.15</v>
      </c>
      <c r="H19" s="28">
        <v>2804</v>
      </c>
      <c r="I19" s="11">
        <v>3871.15</v>
      </c>
      <c r="J19" s="10">
        <v>0.66521950583016032</v>
      </c>
      <c r="K19" s="10">
        <v>0.42</v>
      </c>
      <c r="L19" s="20">
        <f>H19/B19</f>
        <v>329.88235294117646</v>
      </c>
      <c r="M19" s="17">
        <f>NORMDIST(L19,$L$200,$L$201,FALSE)</f>
        <v>3.4978797716566057E-4</v>
      </c>
      <c r="N19" s="17"/>
    </row>
    <row r="20" spans="1:14" ht="15.75" thickBot="1">
      <c r="A20" s="32" t="s">
        <v>169</v>
      </c>
      <c r="B20" s="43">
        <v>10.1</v>
      </c>
      <c r="C20" s="17">
        <v>765</v>
      </c>
      <c r="D20" s="11">
        <v>7285</v>
      </c>
      <c r="E20" s="28">
        <v>2891</v>
      </c>
      <c r="F20" s="17">
        <v>-118</v>
      </c>
      <c r="G20" s="11">
        <v>5041</v>
      </c>
      <c r="H20" s="11">
        <v>3358</v>
      </c>
      <c r="I20" s="17">
        <v>1683</v>
      </c>
      <c r="J20" s="10">
        <v>0.7853133769878391</v>
      </c>
      <c r="K20" s="10">
        <v>0.67</v>
      </c>
      <c r="L20" s="20">
        <f>H20/B20</f>
        <v>332.47524752475249</v>
      </c>
      <c r="M20" s="17">
        <f>NORMDIST(L20,$L$200,$L$201,FALSE)</f>
        <v>3.5085551458077379E-4</v>
      </c>
      <c r="N20" s="17"/>
    </row>
    <row r="21" spans="1:14" ht="15.75" thickBot="1">
      <c r="A21" s="32" t="s">
        <v>25</v>
      </c>
      <c r="B21" s="43">
        <v>8.3000000000000007</v>
      </c>
      <c r="C21" s="28">
        <v>4085</v>
      </c>
      <c r="D21" s="11">
        <v>6420</v>
      </c>
      <c r="E21" s="28">
        <v>2751</v>
      </c>
      <c r="F21" s="17"/>
      <c r="G21" s="11">
        <v>7754</v>
      </c>
      <c r="H21" s="11">
        <v>2942</v>
      </c>
      <c r="I21" s="28">
        <v>4812</v>
      </c>
      <c r="J21" s="10">
        <v>0.80185336603979285</v>
      </c>
      <c r="K21" s="10">
        <v>0.38</v>
      </c>
      <c r="L21" s="20">
        <f>H21/B21</f>
        <v>354.45783132530119</v>
      </c>
      <c r="M21" s="17">
        <f>NORMDIST(L21,$L$200,$L$201,FALSE)</f>
        <v>3.5987070072842243E-4</v>
      </c>
      <c r="N21" s="17"/>
    </row>
    <row r="22" spans="1:14" ht="15.75" thickBot="1">
      <c r="A22" s="32" t="s">
        <v>117</v>
      </c>
      <c r="B22" s="43">
        <v>7.6</v>
      </c>
      <c r="C22" s="11">
        <v>10600</v>
      </c>
      <c r="D22" s="11">
        <v>10548</v>
      </c>
      <c r="E22" s="28">
        <v>2281</v>
      </c>
      <c r="F22" s="28"/>
      <c r="G22" s="11">
        <v>18867</v>
      </c>
      <c r="H22" s="11">
        <v>2750</v>
      </c>
      <c r="I22" s="11">
        <v>16117</v>
      </c>
      <c r="J22" s="10">
        <v>0.33264787710172977</v>
      </c>
      <c r="K22" s="10">
        <v>0.15</v>
      </c>
      <c r="L22" s="20">
        <f>H22/B22</f>
        <v>361.84210526315792</v>
      </c>
      <c r="M22" s="17">
        <f>NORMDIST(L22,$L$200,$L$201,FALSE)</f>
        <v>3.6288300666065428E-4</v>
      </c>
      <c r="N22" s="17"/>
    </row>
    <row r="23" spans="1:14" ht="15.75" thickBot="1">
      <c r="A23" s="13" t="s">
        <v>102</v>
      </c>
      <c r="B23" s="15">
        <v>21.1</v>
      </c>
      <c r="C23" s="28">
        <v>19436</v>
      </c>
      <c r="D23" s="11">
        <v>17867.59</v>
      </c>
      <c r="E23" s="28">
        <v>6748</v>
      </c>
      <c r="F23" s="17">
        <v>-658</v>
      </c>
      <c r="G23" s="11">
        <v>29897.59</v>
      </c>
      <c r="H23" s="11">
        <v>7729</v>
      </c>
      <c r="I23" s="28">
        <v>22168.59</v>
      </c>
      <c r="J23" s="10">
        <v>0.73879783092245055</v>
      </c>
      <c r="K23" s="10">
        <v>0.26</v>
      </c>
      <c r="L23" s="20">
        <f>H23/B23</f>
        <v>366.30331753554498</v>
      </c>
      <c r="M23" s="17">
        <f>NORMDIST(L23,$L$200,$L$201,FALSE)</f>
        <v>3.6469851547574021E-4</v>
      </c>
      <c r="N23" s="17"/>
    </row>
    <row r="24" spans="1:14" ht="15.75" thickBot="1">
      <c r="A24" s="33" t="s">
        <v>148</v>
      </c>
      <c r="B24" s="25">
        <v>20.6</v>
      </c>
      <c r="C24" s="28">
        <v>136438</v>
      </c>
      <c r="D24" s="11">
        <v>28773</v>
      </c>
      <c r="E24" s="28">
        <v>2917</v>
      </c>
      <c r="F24" s="17">
        <v>-25733</v>
      </c>
      <c r="G24" s="11">
        <v>136561</v>
      </c>
      <c r="H24" s="11">
        <v>7694</v>
      </c>
      <c r="I24" s="28">
        <v>128867</v>
      </c>
      <c r="J24" s="10">
        <v>62.552845528455286</v>
      </c>
      <c r="K24" s="10">
        <v>0.06</v>
      </c>
      <c r="L24" s="20">
        <f>H24/B24</f>
        <v>373.49514563106794</v>
      </c>
      <c r="M24" s="17">
        <f>NORMDIST(L24,$L$200,$L$201,FALSE)</f>
        <v>3.6761789492243801E-4</v>
      </c>
      <c r="N24" s="17"/>
    </row>
    <row r="25" spans="1:14" ht="15.75" thickBot="1">
      <c r="A25" s="32" t="s">
        <v>90</v>
      </c>
      <c r="B25" s="43">
        <v>17.7</v>
      </c>
      <c r="C25" s="11">
        <v>2997</v>
      </c>
      <c r="D25" s="11">
        <v>12580</v>
      </c>
      <c r="E25" s="28">
        <v>4985</v>
      </c>
      <c r="F25" s="8">
        <v>-635</v>
      </c>
      <c r="G25" s="11">
        <v>9957</v>
      </c>
      <c r="H25" s="11">
        <v>6738</v>
      </c>
      <c r="I25" s="11">
        <v>3219</v>
      </c>
      <c r="J25" s="10">
        <v>0.96810344827586203</v>
      </c>
      <c r="K25" s="10">
        <v>0.68</v>
      </c>
      <c r="L25" s="20">
        <f>H25/B25</f>
        <v>380.67796610169495</v>
      </c>
      <c r="M25" s="17">
        <f>NORMDIST(L25,$L$200,$L$201,FALSE)</f>
        <v>3.7052402673344825E-4</v>
      </c>
      <c r="N25" s="17"/>
    </row>
    <row r="26" spans="1:14" ht="15.75" thickBot="1">
      <c r="A26" s="13" t="s">
        <v>89</v>
      </c>
      <c r="B26" s="15">
        <v>20.5</v>
      </c>
      <c r="C26" s="28">
        <v>3374</v>
      </c>
      <c r="D26" s="11">
        <v>20290</v>
      </c>
      <c r="E26" s="11">
        <v>10839</v>
      </c>
      <c r="F26" s="17">
        <v>-976</v>
      </c>
      <c r="G26" s="11">
        <v>11849</v>
      </c>
      <c r="H26" s="11">
        <v>7902</v>
      </c>
      <c r="I26" s="28">
        <v>3947</v>
      </c>
      <c r="J26" s="10">
        <v>0.93238938053097342</v>
      </c>
      <c r="K26" s="10">
        <v>0.67</v>
      </c>
      <c r="L26" s="20">
        <f>H26/B26</f>
        <v>385.46341463414632</v>
      </c>
      <c r="M26" s="17">
        <f>NORMDIST(L26,$L$200,$L$201,FALSE)</f>
        <v>3.7245458108489725E-4</v>
      </c>
      <c r="N26" s="17"/>
    </row>
    <row r="27" spans="1:14" ht="15.75" thickBot="1">
      <c r="A27" s="33" t="s">
        <v>66</v>
      </c>
      <c r="B27" s="25">
        <v>24</v>
      </c>
      <c r="C27" s="11">
        <v>37341</v>
      </c>
      <c r="D27" s="11">
        <v>41662</v>
      </c>
      <c r="E27" s="28">
        <v>4019</v>
      </c>
      <c r="F27" s="28">
        <v>-47775</v>
      </c>
      <c r="G27" s="11">
        <v>27209</v>
      </c>
      <c r="H27" s="11">
        <v>9336</v>
      </c>
      <c r="I27" s="11">
        <v>17873</v>
      </c>
      <c r="J27" s="10">
        <v>-0.92143703118831422</v>
      </c>
      <c r="K27" s="10">
        <v>0.34</v>
      </c>
      <c r="L27" s="20">
        <f>H27/B27</f>
        <v>389</v>
      </c>
      <c r="M27" s="17">
        <f>NORMDIST(L27,$L$200,$L$201,FALSE)</f>
        <v>3.7387831011379262E-4</v>
      </c>
      <c r="N27" s="17"/>
    </row>
    <row r="28" spans="1:14" ht="15.75" thickBot="1">
      <c r="A28" s="32" t="s">
        <v>137</v>
      </c>
      <c r="B28" s="43">
        <v>23</v>
      </c>
      <c r="C28" s="28">
        <v>10643</v>
      </c>
      <c r="D28" s="11">
        <v>21184.87</v>
      </c>
      <c r="E28" s="28">
        <v>10828</v>
      </c>
      <c r="F28" s="28">
        <v>-4100</v>
      </c>
      <c r="G28" s="11">
        <v>16899.87</v>
      </c>
      <c r="H28" s="11">
        <v>8991</v>
      </c>
      <c r="I28" s="28">
        <v>7908.87</v>
      </c>
      <c r="J28" s="10">
        <v>1.4369804710662042</v>
      </c>
      <c r="K28" s="10">
        <v>0.53</v>
      </c>
      <c r="L28" s="20">
        <f>H28/B28</f>
        <v>390.91304347826087</v>
      </c>
      <c r="M28" s="17">
        <f>NORMDIST(L28,$L$200,$L$201,FALSE)</f>
        <v>3.7464735354234501E-4</v>
      </c>
      <c r="N28" s="17"/>
    </row>
    <row r="29" spans="1:14" ht="15.75" thickBot="1">
      <c r="A29" s="39" t="s">
        <v>191</v>
      </c>
      <c r="B29" s="15">
        <v>11.3</v>
      </c>
      <c r="C29" s="11">
        <v>10081</v>
      </c>
      <c r="D29" s="11">
        <v>7909.98</v>
      </c>
      <c r="E29" s="28">
        <v>3048</v>
      </c>
      <c r="F29" s="17">
        <v>-3031</v>
      </c>
      <c r="G29" s="11">
        <v>11911.98</v>
      </c>
      <c r="H29" s="28">
        <v>4428</v>
      </c>
      <c r="I29" s="11">
        <v>7483.98</v>
      </c>
      <c r="J29" s="10">
        <v>2.4183770439873733</v>
      </c>
      <c r="K29" s="10">
        <v>0.37</v>
      </c>
      <c r="L29" s="20">
        <f>H29/B29</f>
        <v>391.85840707964599</v>
      </c>
      <c r="M29" s="17">
        <f>NORMDIST(L29,$L$200,$L$201,FALSE)</f>
        <v>3.7502710157316985E-4</v>
      </c>
      <c r="N29" s="17"/>
    </row>
    <row r="30" spans="1:14" ht="15.75" thickBot="1">
      <c r="A30" s="32" t="s">
        <v>114</v>
      </c>
      <c r="B30" s="15">
        <v>13.7</v>
      </c>
      <c r="C30" s="11">
        <v>6715</v>
      </c>
      <c r="D30" s="11">
        <v>15136.5</v>
      </c>
      <c r="E30" s="28">
        <v>6497</v>
      </c>
      <c r="F30" s="8">
        <v>-1065</v>
      </c>
      <c r="G30" s="11">
        <v>14289.5</v>
      </c>
      <c r="H30" s="11">
        <v>5428</v>
      </c>
      <c r="I30" s="11">
        <v>8861.5</v>
      </c>
      <c r="J30" s="10">
        <v>0.71661495808304176</v>
      </c>
      <c r="K30" s="10">
        <v>0.38</v>
      </c>
      <c r="L30" s="20">
        <f>H30/B30</f>
        <v>396.20437956204381</v>
      </c>
      <c r="M30" s="17">
        <f>NORMDIST(L30,$L$200,$L$201,FALSE)</f>
        <v>3.7677036153938709E-4</v>
      </c>
      <c r="N30" s="17"/>
    </row>
    <row r="31" spans="1:14" ht="15.75" thickBot="1">
      <c r="A31" s="13" t="s">
        <v>135</v>
      </c>
      <c r="B31" s="15">
        <v>3.1</v>
      </c>
      <c r="C31" s="11">
        <v>2665</v>
      </c>
      <c r="D31" s="11">
        <v>2693</v>
      </c>
      <c r="E31" s="11">
        <v>1217</v>
      </c>
      <c r="F31" s="8">
        <v>-31</v>
      </c>
      <c r="G31" s="11">
        <v>4110</v>
      </c>
      <c r="H31" s="11">
        <v>1249</v>
      </c>
      <c r="I31" s="11">
        <v>2861</v>
      </c>
      <c r="J31" s="10">
        <v>0.86435986159169553</v>
      </c>
      <c r="K31" s="10">
        <v>0.3</v>
      </c>
      <c r="L31" s="20">
        <f>H31/B31</f>
        <v>402.90322580645159</v>
      </c>
      <c r="M31" s="17">
        <f>NORMDIST(L31,$L$200,$L$201,FALSE)</f>
        <v>3.7944913754168395E-4</v>
      </c>
      <c r="N31" s="17"/>
    </row>
    <row r="32" spans="1:14" ht="15.75" thickBot="1">
      <c r="A32" s="32" t="s">
        <v>11</v>
      </c>
      <c r="B32" s="43">
        <v>13.1</v>
      </c>
      <c r="C32" s="28">
        <v>25693</v>
      </c>
      <c r="D32" s="11">
        <v>19198</v>
      </c>
      <c r="E32" s="28">
        <v>3362</v>
      </c>
      <c r="F32" s="28">
        <v>-5408</v>
      </c>
      <c r="G32" s="11">
        <v>36121</v>
      </c>
      <c r="H32" s="11">
        <v>5343</v>
      </c>
      <c r="I32" s="11">
        <v>30778</v>
      </c>
      <c r="J32" s="10">
        <v>0.51237054085155354</v>
      </c>
      <c r="K32" s="10">
        <v>0.15</v>
      </c>
      <c r="L32" s="20">
        <f>H32/B32</f>
        <v>407.86259541984737</v>
      </c>
      <c r="M32" s="17">
        <f>NORMDIST(L32,$L$200,$L$201,FALSE)</f>
        <v>3.8142560847893696E-4</v>
      </c>
      <c r="N32" s="17"/>
    </row>
    <row r="33" spans="1:14" ht="15.75" thickBot="1">
      <c r="A33" s="32" t="s">
        <v>24</v>
      </c>
      <c r="B33" s="43">
        <v>6.2</v>
      </c>
      <c r="C33" s="28">
        <v>7644</v>
      </c>
      <c r="D33" s="11">
        <v>5431</v>
      </c>
      <c r="E33" s="11">
        <v>2661</v>
      </c>
      <c r="F33" s="17"/>
      <c r="G33" s="11">
        <v>10414</v>
      </c>
      <c r="H33" s="11">
        <v>2554</v>
      </c>
      <c r="I33" s="28">
        <v>7860</v>
      </c>
      <c r="J33" s="10">
        <v>0.9220216606498195</v>
      </c>
      <c r="K33" s="10">
        <v>0.25</v>
      </c>
      <c r="L33" s="20">
        <f>H33/B33</f>
        <v>411.93548387096774</v>
      </c>
      <c r="M33" s="17">
        <f>NORMDIST(L33,$L$200,$L$201,FALSE)</f>
        <v>3.8304436058197739E-4</v>
      </c>
      <c r="N33" s="17"/>
    </row>
    <row r="34" spans="1:14" ht="15.75" thickBot="1">
      <c r="A34" s="32" t="s">
        <v>101</v>
      </c>
      <c r="B34" s="43">
        <v>10.3</v>
      </c>
      <c r="C34" s="11">
        <v>47858</v>
      </c>
      <c r="D34" s="11">
        <v>9601</v>
      </c>
      <c r="E34" s="11">
        <v>2460</v>
      </c>
      <c r="F34" s="28">
        <v>-1378</v>
      </c>
      <c r="G34" s="11">
        <v>53621</v>
      </c>
      <c r="H34" s="11">
        <v>4265</v>
      </c>
      <c r="I34" s="11">
        <v>49356</v>
      </c>
      <c r="J34" s="10">
        <v>0.74006593787957664</v>
      </c>
      <c r="K34" s="10">
        <v>0.08</v>
      </c>
      <c r="L34" s="20">
        <f>H34/B34</f>
        <v>414.07766990291259</v>
      </c>
      <c r="M34" s="17">
        <f>NORMDIST(L34,$L$200,$L$201,FALSE)</f>
        <v>3.8389412082184349E-4</v>
      </c>
      <c r="N34" s="17"/>
    </row>
    <row r="35" spans="1:14" ht="15.75" thickBot="1">
      <c r="A35" s="33" t="s">
        <v>92</v>
      </c>
      <c r="B35" s="25">
        <v>21</v>
      </c>
      <c r="C35" s="28">
        <v>36308</v>
      </c>
      <c r="D35" s="11">
        <v>26961</v>
      </c>
      <c r="E35" s="11">
        <v>6571</v>
      </c>
      <c r="F35" s="28">
        <v>-3453</v>
      </c>
      <c r="G35" s="11">
        <v>53245</v>
      </c>
      <c r="H35" s="11">
        <v>8882</v>
      </c>
      <c r="I35" s="28">
        <v>44363</v>
      </c>
      <c r="J35" s="10">
        <v>0.52441400484147138</v>
      </c>
      <c r="K35" s="10">
        <v>0.17</v>
      </c>
      <c r="L35" s="20">
        <f>H35/B35</f>
        <v>422.95238095238096</v>
      </c>
      <c r="M35" s="17">
        <f>NORMDIST(L35,$L$200,$L$201,FALSE)</f>
        <v>3.874020717278382E-4</v>
      </c>
      <c r="N35" s="17"/>
    </row>
    <row r="36" spans="1:14" ht="15.75" thickBot="1">
      <c r="A36" s="32" t="s">
        <v>46</v>
      </c>
      <c r="B36" s="43">
        <v>21.2</v>
      </c>
      <c r="C36" s="28">
        <v>558</v>
      </c>
      <c r="D36" s="11">
        <v>10529</v>
      </c>
      <c r="E36" s="11">
        <v>1290</v>
      </c>
      <c r="F36" s="17">
        <v>26</v>
      </c>
      <c r="G36" s="11">
        <v>9823</v>
      </c>
      <c r="H36" s="11">
        <v>8995</v>
      </c>
      <c r="I36" s="28">
        <v>828</v>
      </c>
      <c r="J36" s="10">
        <v>0.97085806799784136</v>
      </c>
      <c r="K36" s="10">
        <v>0.92</v>
      </c>
      <c r="L36" s="20">
        <f>H36/B36</f>
        <v>424.29245283018867</v>
      </c>
      <c r="M36" s="17">
        <f>NORMDIST(L36,$L$200,$L$201,FALSE)</f>
        <v>3.8792997818499683E-4</v>
      </c>
      <c r="N36" s="17"/>
    </row>
    <row r="37" spans="1:14" ht="15.75" thickBot="1">
      <c r="A37" s="34" t="s">
        <v>124</v>
      </c>
      <c r="B37" s="25">
        <v>29.5</v>
      </c>
      <c r="C37" s="11">
        <v>17585</v>
      </c>
      <c r="D37" s="11">
        <v>23907</v>
      </c>
      <c r="E37" s="11">
        <v>8903</v>
      </c>
      <c r="F37" s="8">
        <v>1</v>
      </c>
      <c r="G37" s="11">
        <v>32590</v>
      </c>
      <c r="H37" s="11">
        <v>12559</v>
      </c>
      <c r="I37" s="11">
        <v>20031</v>
      </c>
      <c r="J37" s="10">
        <v>0.8369876707764079</v>
      </c>
      <c r="K37" s="10">
        <v>0.39</v>
      </c>
      <c r="L37" s="20">
        <f>H37/B37</f>
        <v>425.72881355932202</v>
      </c>
      <c r="M37" s="17">
        <f>NORMDIST(L37,$L$200,$L$201,FALSE)</f>
        <v>3.8849528237285772E-4</v>
      </c>
      <c r="N37" s="17"/>
    </row>
    <row r="38" spans="1:14" ht="15.75" thickBot="1">
      <c r="A38" s="32" t="s">
        <v>16</v>
      </c>
      <c r="B38" s="43">
        <v>12.3</v>
      </c>
      <c r="C38" s="11">
        <v>5896</v>
      </c>
      <c r="D38" s="11">
        <v>8837.65</v>
      </c>
      <c r="E38" s="11">
        <v>2533</v>
      </c>
      <c r="F38" s="17"/>
      <c r="G38" s="11">
        <v>12200.65</v>
      </c>
      <c r="H38" s="11">
        <v>5354</v>
      </c>
      <c r="I38" s="11">
        <v>6846.65</v>
      </c>
      <c r="J38" s="10">
        <v>0.8492144686858113</v>
      </c>
      <c r="K38" s="10">
        <v>0.44</v>
      </c>
      <c r="L38" s="20">
        <f>H38/B38</f>
        <v>435.28455284552842</v>
      </c>
      <c r="M38" s="17">
        <f>NORMDIST(L38,$L$200,$L$201,FALSE)</f>
        <v>3.922416846584875E-4</v>
      </c>
      <c r="N38" s="17"/>
    </row>
    <row r="39" spans="1:14" ht="15.75" thickBot="1">
      <c r="A39" s="13" t="s">
        <v>38</v>
      </c>
      <c r="B39" s="15">
        <v>19.600000000000001</v>
      </c>
      <c r="C39" s="28">
        <v>57718</v>
      </c>
      <c r="D39" s="11">
        <v>30904</v>
      </c>
      <c r="E39" s="28">
        <v>6794</v>
      </c>
      <c r="F39" s="28">
        <v>-12977</v>
      </c>
      <c r="G39" s="11">
        <v>68851</v>
      </c>
      <c r="H39" s="11">
        <v>8538</v>
      </c>
      <c r="I39" s="28">
        <v>60313</v>
      </c>
      <c r="J39" s="10">
        <v>0.76690918889787119</v>
      </c>
      <c r="K39" s="10">
        <v>0.12</v>
      </c>
      <c r="L39" s="20">
        <f>H39/B39</f>
        <v>435.61224489795916</v>
      </c>
      <c r="M39" s="17">
        <f>NORMDIST(L39,$L$200,$L$201,FALSE)</f>
        <v>3.9236970427152722E-4</v>
      </c>
      <c r="N39" s="17"/>
    </row>
    <row r="40" spans="1:14" ht="15.75" thickBot="1">
      <c r="A40" s="32" t="s">
        <v>2</v>
      </c>
      <c r="B40" s="15">
        <v>13</v>
      </c>
      <c r="C40" s="11">
        <v>37086</v>
      </c>
      <c r="D40" s="11">
        <v>15085.97</v>
      </c>
      <c r="E40" s="11">
        <v>5545</v>
      </c>
      <c r="F40" s="28"/>
      <c r="G40" s="11">
        <v>46626.97</v>
      </c>
      <c r="H40" s="11">
        <v>5752</v>
      </c>
      <c r="I40" s="11">
        <v>40874.97</v>
      </c>
      <c r="J40" s="10">
        <v>0.60287371200202922</v>
      </c>
      <c r="K40" s="10">
        <v>0.12</v>
      </c>
      <c r="L40" s="20">
        <f>H40/B40</f>
        <v>442.46153846153845</v>
      </c>
      <c r="M40" s="17">
        <f>NORMDIST(L40,$L$200,$L$201,FALSE)</f>
        <v>3.9503839758525493E-4</v>
      </c>
      <c r="N40" s="17"/>
    </row>
    <row r="41" spans="1:14" ht="15.75" thickBot="1">
      <c r="A41" s="33" t="s">
        <v>128</v>
      </c>
      <c r="B41" s="25">
        <v>28.1</v>
      </c>
      <c r="C41" s="11">
        <v>9491</v>
      </c>
      <c r="D41" s="11">
        <v>28442</v>
      </c>
      <c r="E41" s="28">
        <v>13563</v>
      </c>
      <c r="F41" s="28">
        <v>-2791</v>
      </c>
      <c r="G41" s="11">
        <v>21579</v>
      </c>
      <c r="H41" s="11">
        <v>12469</v>
      </c>
      <c r="I41" s="11">
        <v>9110</v>
      </c>
      <c r="J41" s="10">
        <v>1.031518861681006</v>
      </c>
      <c r="K41" s="10">
        <v>0.57999999999999996</v>
      </c>
      <c r="L41" s="20">
        <f>H41/B41</f>
        <v>443.73665480427042</v>
      </c>
      <c r="M41" s="17">
        <f>NORMDIST(L41,$L$200,$L$201,FALSE)</f>
        <v>3.9553369671708696E-4</v>
      </c>
      <c r="N41" s="17"/>
    </row>
    <row r="42" spans="1:14" ht="15.75" thickBot="1">
      <c r="A42" s="32" t="s">
        <v>79</v>
      </c>
      <c r="B42" s="43">
        <v>3.2</v>
      </c>
      <c r="C42" s="11">
        <v>1404</v>
      </c>
      <c r="D42" s="11">
        <v>2528</v>
      </c>
      <c r="E42" s="17">
        <v>853</v>
      </c>
      <c r="F42" s="17"/>
      <c r="G42" s="11">
        <v>3079</v>
      </c>
      <c r="H42" s="11">
        <v>1429</v>
      </c>
      <c r="I42" s="11">
        <v>1650</v>
      </c>
      <c r="J42" s="10">
        <v>0.8531343283582089</v>
      </c>
      <c r="K42" s="10">
        <v>0.46</v>
      </c>
      <c r="L42" s="20">
        <f>H42/B42</f>
        <v>446.5625</v>
      </c>
      <c r="M42" s="17">
        <f>NORMDIST(L42,$L$200,$L$201,FALSE)</f>
        <v>3.9662961194813785E-4</v>
      </c>
      <c r="N42" s="17"/>
    </row>
    <row r="43" spans="1:14" ht="15.75" thickBot="1">
      <c r="A43" s="33" t="s">
        <v>4</v>
      </c>
      <c r="B43" s="44">
        <v>50.6</v>
      </c>
      <c r="C43" s="28">
        <v>97951</v>
      </c>
      <c r="D43" s="11">
        <v>44601.2</v>
      </c>
      <c r="E43" s="28">
        <v>13597</v>
      </c>
      <c r="F43" s="28">
        <v>-85838</v>
      </c>
      <c r="G43" s="11">
        <v>43117.2</v>
      </c>
      <c r="H43" s="11">
        <v>22710</v>
      </c>
      <c r="I43" s="28">
        <v>20407.2</v>
      </c>
      <c r="J43" s="10">
        <v>-0.41416060896746165</v>
      </c>
      <c r="K43" s="10">
        <v>0.53</v>
      </c>
      <c r="L43" s="20">
        <f>H43/B43</f>
        <v>448.81422924901187</v>
      </c>
      <c r="M43" s="17">
        <f>NORMDIST(L43,$L$200,$L$201,FALSE)</f>
        <v>3.9750113752421134E-4</v>
      </c>
      <c r="N43" s="17"/>
    </row>
    <row r="44" spans="1:14" ht="15.75" thickBot="1">
      <c r="A44" s="32" t="s">
        <v>110</v>
      </c>
      <c r="B44" s="43">
        <v>3.4</v>
      </c>
      <c r="C44" s="11">
        <v>24399</v>
      </c>
      <c r="D44" s="11">
        <v>66</v>
      </c>
      <c r="E44" s="11">
        <v>1732</v>
      </c>
      <c r="F44" s="17">
        <v>-14960</v>
      </c>
      <c r="G44" s="11">
        <v>7773</v>
      </c>
      <c r="H44" s="11">
        <v>1526</v>
      </c>
      <c r="I44" s="11">
        <v>6247</v>
      </c>
      <c r="J44" s="10">
        <v>-9.178395284494166E-2</v>
      </c>
      <c r="K44" s="10">
        <v>0.2</v>
      </c>
      <c r="L44" s="20">
        <f>H44/B44</f>
        <v>448.8235294117647</v>
      </c>
      <c r="M44" s="17">
        <f>NORMDIST(L44,$L$200,$L$201,FALSE)</f>
        <v>3.9750473390306383E-4</v>
      </c>
      <c r="N44" s="17"/>
    </row>
    <row r="45" spans="1:14" ht="15.75" thickBot="1">
      <c r="A45" s="13" t="s">
        <v>129</v>
      </c>
      <c r="B45" s="15">
        <v>2.4</v>
      </c>
      <c r="C45" s="17">
        <v>309</v>
      </c>
      <c r="D45" s="11">
        <v>1548.5</v>
      </c>
      <c r="E45" s="17">
        <v>365</v>
      </c>
      <c r="F45" s="8">
        <v>-23</v>
      </c>
      <c r="G45" s="11">
        <v>1469.5</v>
      </c>
      <c r="H45" s="17">
        <v>1082</v>
      </c>
      <c r="I45" s="17">
        <v>387.5</v>
      </c>
      <c r="J45" s="10">
        <v>0.93235674278328307</v>
      </c>
      <c r="K45" s="10">
        <v>0.74</v>
      </c>
      <c r="L45" s="20">
        <f>H45/B45</f>
        <v>450.83333333333337</v>
      </c>
      <c r="M45" s="17">
        <f>NORMDIST(L45,$L$200,$L$201,FALSE)</f>
        <v>3.9828129959038007E-4</v>
      </c>
      <c r="N45" s="17"/>
    </row>
    <row r="46" spans="1:14" ht="15.75" thickBot="1">
      <c r="A46" s="32" t="s">
        <v>168</v>
      </c>
      <c r="B46" s="15">
        <v>17.8</v>
      </c>
      <c r="C46" s="28">
        <v>80219</v>
      </c>
      <c r="D46" s="11">
        <v>22876</v>
      </c>
      <c r="E46" s="28">
        <v>8539</v>
      </c>
      <c r="F46" s="28">
        <v>-65704</v>
      </c>
      <c r="G46" s="11">
        <v>28852</v>
      </c>
      <c r="H46" s="28">
        <v>8200</v>
      </c>
      <c r="I46" s="28">
        <v>20652</v>
      </c>
      <c r="J46" s="10">
        <v>-0.15963556368874959</v>
      </c>
      <c r="K46" s="10">
        <v>0.28000000000000003</v>
      </c>
      <c r="L46" s="20">
        <f>H46/B46</f>
        <v>460.67415730337075</v>
      </c>
      <c r="M46" s="17">
        <f>NORMDIST(L46,$L$200,$L$201,FALSE)</f>
        <v>4.0206529557748009E-4</v>
      </c>
      <c r="N46" s="17"/>
    </row>
    <row r="47" spans="1:14" ht="15.75" thickBot="1">
      <c r="A47" s="13" t="s">
        <v>49</v>
      </c>
      <c r="B47" s="15">
        <v>9.5</v>
      </c>
      <c r="C47" s="28">
        <v>4342</v>
      </c>
      <c r="D47" s="11">
        <v>9418.85</v>
      </c>
      <c r="E47" s="11">
        <v>4433</v>
      </c>
      <c r="F47" s="28">
        <v>124</v>
      </c>
      <c r="G47" s="11">
        <v>9451.85</v>
      </c>
      <c r="H47" s="11">
        <v>4405</v>
      </c>
      <c r="I47" s="28">
        <v>5046.8500000000004</v>
      </c>
      <c r="J47" s="10">
        <v>0.86206053015254847</v>
      </c>
      <c r="K47" s="10">
        <v>0.47</v>
      </c>
      <c r="L47" s="20">
        <f>H47/B47</f>
        <v>463.68421052631578</v>
      </c>
      <c r="M47" s="17">
        <f>NORMDIST(L47,$L$200,$L$201,FALSE)</f>
        <v>4.0321646666941093E-4</v>
      </c>
      <c r="N47" s="17"/>
    </row>
    <row r="48" spans="1:14" ht="15.75" thickBot="1">
      <c r="A48" s="32" t="s">
        <v>78</v>
      </c>
      <c r="B48" s="43">
        <v>12.8</v>
      </c>
      <c r="C48" s="17">
        <v>66</v>
      </c>
      <c r="D48" s="11">
        <v>11507</v>
      </c>
      <c r="E48" s="28">
        <v>4649</v>
      </c>
      <c r="F48" s="17">
        <v>-374</v>
      </c>
      <c r="G48" s="11">
        <v>6550</v>
      </c>
      <c r="H48" s="11">
        <v>6150</v>
      </c>
      <c r="I48" s="17">
        <v>400</v>
      </c>
      <c r="J48" s="10">
        <v>0.94848858729179519</v>
      </c>
      <c r="K48" s="10">
        <v>0.94</v>
      </c>
      <c r="L48" s="20">
        <f>H48/B48</f>
        <v>480.46875</v>
      </c>
      <c r="M48" s="17">
        <f>NORMDIST(L48,$L$200,$L$201,FALSE)</f>
        <v>4.0957918084605382E-4</v>
      </c>
      <c r="N48" s="17"/>
    </row>
    <row r="49" spans="1:14" ht="15.75" thickBot="1">
      <c r="A49" s="32" t="s">
        <v>107</v>
      </c>
      <c r="B49" s="43">
        <v>3.5</v>
      </c>
      <c r="C49" s="28">
        <v>1292</v>
      </c>
      <c r="D49" s="11">
        <v>2966</v>
      </c>
      <c r="E49" s="17">
        <v>1033</v>
      </c>
      <c r="F49" s="17">
        <v>-249</v>
      </c>
      <c r="G49" s="11">
        <v>2976</v>
      </c>
      <c r="H49" s="11">
        <v>1682</v>
      </c>
      <c r="I49" s="28">
        <v>1294</v>
      </c>
      <c r="J49" s="10">
        <v>0.99881235154394299</v>
      </c>
      <c r="K49" s="10">
        <v>0.56999999999999995</v>
      </c>
      <c r="L49" s="20">
        <f>H49/B49</f>
        <v>480.57142857142856</v>
      </c>
      <c r="M49" s="17">
        <f>NORMDIST(L49,$L$200,$L$201,FALSE)</f>
        <v>4.096178007211325E-4</v>
      </c>
      <c r="N49" s="17"/>
    </row>
    <row r="50" spans="1:14" ht="15.75" thickBot="1">
      <c r="A50" s="13" t="s">
        <v>73</v>
      </c>
      <c r="B50" s="15">
        <v>17.7</v>
      </c>
      <c r="C50" s="11">
        <v>15180</v>
      </c>
      <c r="D50" s="11">
        <v>17326</v>
      </c>
      <c r="E50" s="28">
        <v>9324</v>
      </c>
      <c r="F50" s="28">
        <v>-5472</v>
      </c>
      <c r="G50" s="11">
        <v>17710</v>
      </c>
      <c r="H50" s="11">
        <v>8705</v>
      </c>
      <c r="I50" s="11">
        <v>9005</v>
      </c>
      <c r="J50" s="10">
        <v>3.4407114624505928</v>
      </c>
      <c r="K50" s="10">
        <v>0.49</v>
      </c>
      <c r="L50" s="20">
        <f>H50/B50</f>
        <v>491.80790960451981</v>
      </c>
      <c r="M50" s="17">
        <f>NORMDIST(L50,$L$200,$L$201,FALSE)</f>
        <v>4.1382082391542294E-4</v>
      </c>
      <c r="N50" s="17"/>
    </row>
    <row r="51" spans="1:14" ht="15.75" thickBot="1">
      <c r="A51" s="33" t="s">
        <v>181</v>
      </c>
      <c r="B51" s="25">
        <v>38.700000000000003</v>
      </c>
      <c r="C51" s="11">
        <v>46441.5</v>
      </c>
      <c r="D51" s="11">
        <v>42886.93</v>
      </c>
      <c r="E51" s="11">
        <v>12809</v>
      </c>
      <c r="F51" s="17"/>
      <c r="G51" s="11">
        <v>76519.429999999993</v>
      </c>
      <c r="H51" s="11">
        <v>19099</v>
      </c>
      <c r="I51" s="28">
        <v>57420.43</v>
      </c>
      <c r="J51" s="10">
        <v>0.6349838569343037</v>
      </c>
      <c r="K51" s="10">
        <v>0.25</v>
      </c>
      <c r="L51" s="20">
        <f>H51/B51</f>
        <v>493.51421188630485</v>
      </c>
      <c r="M51" s="17">
        <f>NORMDIST(L51,$L$200,$L$201,FALSE)</f>
        <v>4.1445495472697052E-4</v>
      </c>
      <c r="N51" s="17"/>
    </row>
    <row r="52" spans="1:14" ht="15.75" thickBot="1">
      <c r="A52" s="32" t="s">
        <v>23</v>
      </c>
      <c r="B52" s="43">
        <v>8.6999999999999993</v>
      </c>
      <c r="C52" s="11">
        <v>10792</v>
      </c>
      <c r="D52" s="11">
        <v>8539</v>
      </c>
      <c r="E52" s="11">
        <v>2488</v>
      </c>
      <c r="F52" s="8">
        <v>173</v>
      </c>
      <c r="G52" s="11">
        <v>17016</v>
      </c>
      <c r="H52" s="11">
        <v>4380</v>
      </c>
      <c r="I52" s="11">
        <v>12636</v>
      </c>
      <c r="J52" s="10">
        <v>0.70372750642673521</v>
      </c>
      <c r="K52" s="10">
        <v>0.26</v>
      </c>
      <c r="L52" s="20">
        <f>H52/B52</f>
        <v>503.44827586206901</v>
      </c>
      <c r="M52" s="17">
        <f>NORMDIST(L52,$L$200,$L$201,FALSE)</f>
        <v>4.1812459748237691E-4</v>
      </c>
      <c r="N52" s="17"/>
    </row>
    <row r="53" spans="1:14" ht="15.75" thickBot="1">
      <c r="A53" s="35" t="s">
        <v>65</v>
      </c>
      <c r="B53" s="15">
        <v>12.8</v>
      </c>
      <c r="C53" s="11">
        <v>11896</v>
      </c>
      <c r="D53" s="11">
        <v>13901.5</v>
      </c>
      <c r="E53" s="11">
        <v>5578</v>
      </c>
      <c r="F53" s="17"/>
      <c r="G53" s="11">
        <v>20219.5</v>
      </c>
      <c r="H53" s="11">
        <v>6461</v>
      </c>
      <c r="I53" s="11">
        <v>13758.5</v>
      </c>
      <c r="J53" s="10">
        <v>0.7762359584309485</v>
      </c>
      <c r="K53" s="10">
        <v>0.32</v>
      </c>
      <c r="L53" s="20">
        <f>H53/B53</f>
        <v>504.765625</v>
      </c>
      <c r="M53" s="17">
        <f>NORMDIST(L53,$L$200,$L$201,FALSE)</f>
        <v>4.1860832166532616E-4</v>
      </c>
      <c r="N53" s="17"/>
    </row>
    <row r="54" spans="1:14" ht="15.75" thickBot="1">
      <c r="A54" s="13" t="s">
        <v>48</v>
      </c>
      <c r="B54" s="15">
        <v>9.6</v>
      </c>
      <c r="C54" s="11">
        <v>9027</v>
      </c>
      <c r="D54" s="11">
        <v>8414.35</v>
      </c>
      <c r="E54" s="11">
        <v>3247</v>
      </c>
      <c r="F54" s="8"/>
      <c r="G54" s="11">
        <v>14194.35</v>
      </c>
      <c r="H54" s="11">
        <v>4900</v>
      </c>
      <c r="I54" s="11">
        <v>9294.35</v>
      </c>
      <c r="J54" s="10">
        <v>0.94826168151954093</v>
      </c>
      <c r="K54" s="10">
        <v>0.35</v>
      </c>
      <c r="L54" s="20">
        <f>H54/B54</f>
        <v>510.41666666666669</v>
      </c>
      <c r="M54" s="17">
        <f>NORMDIST(L54,$L$200,$L$201,FALSE)</f>
        <v>4.206754610140509E-4</v>
      </c>
      <c r="N54" s="17"/>
    </row>
    <row r="55" spans="1:14" ht="15.75" thickBot="1">
      <c r="A55" s="33" t="s">
        <v>13</v>
      </c>
      <c r="B55" s="25">
        <v>42.6</v>
      </c>
      <c r="C55" s="28">
        <v>7996</v>
      </c>
      <c r="D55" s="11">
        <v>33826</v>
      </c>
      <c r="E55" s="28">
        <v>11829</v>
      </c>
      <c r="F55" s="8">
        <v>-59</v>
      </c>
      <c r="G55" s="11">
        <v>29934</v>
      </c>
      <c r="H55" s="11">
        <v>21769</v>
      </c>
      <c r="I55" s="28">
        <v>8165</v>
      </c>
      <c r="J55" s="10">
        <v>0.99229647187528491</v>
      </c>
      <c r="K55" s="10">
        <v>0.73</v>
      </c>
      <c r="L55" s="20">
        <f>H55/B55</f>
        <v>511.00938967136148</v>
      </c>
      <c r="M55" s="17">
        <f>NORMDIST(L55,$L$200,$L$201,FALSE)</f>
        <v>4.2089152831924583E-4</v>
      </c>
      <c r="N55" s="17"/>
    </row>
    <row r="56" spans="1:14" ht="15.75" thickBot="1">
      <c r="A56" s="32" t="s">
        <v>151</v>
      </c>
      <c r="B56" s="43">
        <v>7.2</v>
      </c>
      <c r="C56" s="11">
        <v>2070</v>
      </c>
      <c r="D56" s="11">
        <v>5580</v>
      </c>
      <c r="E56" s="11">
        <v>2047</v>
      </c>
      <c r="F56" s="17">
        <v>10</v>
      </c>
      <c r="G56" s="11">
        <v>5613</v>
      </c>
      <c r="H56" s="11">
        <v>3689</v>
      </c>
      <c r="I56" s="11">
        <v>1924</v>
      </c>
      <c r="J56" s="10">
        <v>1.0412080158058143</v>
      </c>
      <c r="K56" s="10">
        <v>0.66</v>
      </c>
      <c r="L56" s="20">
        <f>H56/B56</f>
        <v>512.36111111111109</v>
      </c>
      <c r="M56" s="17">
        <f>NORMDIST(L56,$L$200,$L$201,FALSE)</f>
        <v>4.2138373818616801E-4</v>
      </c>
      <c r="N56" s="17"/>
    </row>
    <row r="57" spans="1:14" ht="15.75" thickBot="1">
      <c r="A57" s="32" t="s">
        <v>139</v>
      </c>
      <c r="B57" s="43">
        <v>23.3</v>
      </c>
      <c r="C57" s="11">
        <v>16075</v>
      </c>
      <c r="D57" s="11">
        <v>19761</v>
      </c>
      <c r="E57" s="11">
        <v>7290</v>
      </c>
      <c r="F57" s="28">
        <v>-365</v>
      </c>
      <c r="G57" s="11">
        <v>28181</v>
      </c>
      <c r="H57" s="11">
        <v>12137</v>
      </c>
      <c r="I57" s="11">
        <v>16044</v>
      </c>
      <c r="J57" s="10">
        <v>1.002560713695688</v>
      </c>
      <c r="K57" s="10">
        <v>0.43</v>
      </c>
      <c r="L57" s="20">
        <f>H57/B57</f>
        <v>520.9012875536481</v>
      </c>
      <c r="M57" s="17">
        <f>NORMDIST(L57,$L$200,$L$201,FALSE)</f>
        <v>4.2447600131148805E-4</v>
      </c>
      <c r="N57" s="17"/>
    </row>
    <row r="58" spans="1:14" ht="15.75" thickBot="1">
      <c r="A58" s="32" t="s">
        <v>93</v>
      </c>
      <c r="B58" s="43">
        <v>17.100000000000001</v>
      </c>
      <c r="C58" s="11">
        <v>16168</v>
      </c>
      <c r="D58" s="11">
        <v>20810</v>
      </c>
      <c r="E58" s="28">
        <v>1607</v>
      </c>
      <c r="F58" s="28">
        <v>-3458</v>
      </c>
      <c r="G58" s="11">
        <v>31913</v>
      </c>
      <c r="H58" s="11">
        <v>8969</v>
      </c>
      <c r="I58" s="11">
        <v>22944</v>
      </c>
      <c r="J58" s="10">
        <v>0.56964115592251507</v>
      </c>
      <c r="K58" s="10">
        <v>0.28000000000000003</v>
      </c>
      <c r="L58" s="20">
        <f>H58/B58</f>
        <v>524.50292397660814</v>
      </c>
      <c r="M58" s="17">
        <f>NORMDIST(L58,$L$200,$L$201,FALSE)</f>
        <v>4.2577087064488682E-4</v>
      </c>
      <c r="N58" s="17"/>
    </row>
    <row r="59" spans="1:14" ht="15.75" thickBot="1">
      <c r="A59" s="13" t="s">
        <v>56</v>
      </c>
      <c r="B59" s="15">
        <v>7.1</v>
      </c>
      <c r="C59" s="28">
        <v>218</v>
      </c>
      <c r="D59" s="11">
        <v>7467.46</v>
      </c>
      <c r="E59" s="28">
        <v>2435</v>
      </c>
      <c r="F59" s="17"/>
      <c r="G59" s="11">
        <v>5250.46</v>
      </c>
      <c r="H59" s="11">
        <v>3734</v>
      </c>
      <c r="I59" s="17">
        <v>1516.46</v>
      </c>
      <c r="J59" s="10">
        <v>0.74198304606494636</v>
      </c>
      <c r="K59" s="10">
        <v>0.71</v>
      </c>
      <c r="L59" s="20">
        <f>H59/B59</f>
        <v>525.91549295774655</v>
      </c>
      <c r="M59" s="17">
        <f>NORMDIST(L59,$L$200,$L$201,FALSE)</f>
        <v>4.2627720099593997E-4</v>
      </c>
      <c r="N59" s="17"/>
    </row>
    <row r="60" spans="1:14" ht="15.75" thickBot="1">
      <c r="A60" s="33" t="s">
        <v>177</v>
      </c>
      <c r="B60" s="25">
        <v>21.9</v>
      </c>
      <c r="C60" s="11">
        <v>7318</v>
      </c>
      <c r="D60" s="11">
        <v>22148</v>
      </c>
      <c r="E60" s="11">
        <v>10728</v>
      </c>
      <c r="F60" s="17"/>
      <c r="G60" s="11">
        <v>18738</v>
      </c>
      <c r="H60" s="11">
        <v>11710</v>
      </c>
      <c r="I60" s="28">
        <v>7028</v>
      </c>
      <c r="J60" s="10">
        <v>1.0253940455341506</v>
      </c>
      <c r="K60" s="10">
        <v>0.62</v>
      </c>
      <c r="L60" s="20">
        <f>H60/B60</f>
        <v>534.70319634703196</v>
      </c>
      <c r="M60" s="17">
        <f>NORMDIST(L60,$L$200,$L$201,FALSE)</f>
        <v>4.2940755724622809E-4</v>
      </c>
      <c r="N60" s="17"/>
    </row>
    <row r="61" spans="1:14" ht="15.75" thickBot="1">
      <c r="A61" s="33" t="s">
        <v>33</v>
      </c>
      <c r="B61" s="25">
        <v>172.5</v>
      </c>
      <c r="C61" s="11">
        <v>126850</v>
      </c>
      <c r="D61" s="11">
        <v>202097</v>
      </c>
      <c r="E61" s="11">
        <v>88284</v>
      </c>
      <c r="F61" s="28"/>
      <c r="G61" s="11">
        <v>240663</v>
      </c>
      <c r="H61" s="11">
        <v>93801</v>
      </c>
      <c r="I61" s="11">
        <v>146862</v>
      </c>
      <c r="J61" s="10">
        <v>0.82416771370581565</v>
      </c>
      <c r="K61" s="10">
        <v>0.39</v>
      </c>
      <c r="L61" s="20">
        <f>H61/B61</f>
        <v>543.77391304347827</v>
      </c>
      <c r="M61" s="17">
        <f>NORMDIST(L61,$L$200,$L$201,FALSE)</f>
        <v>4.326025442118637E-4</v>
      </c>
      <c r="N61" s="17"/>
    </row>
    <row r="62" spans="1:14" ht="15.75" thickBot="1">
      <c r="A62" s="32" t="s">
        <v>64</v>
      </c>
      <c r="B62" s="43">
        <v>6</v>
      </c>
      <c r="C62" s="28">
        <v>4077</v>
      </c>
      <c r="D62" s="11">
        <v>6834.71</v>
      </c>
      <c r="E62" s="11">
        <v>2415</v>
      </c>
      <c r="F62" s="17">
        <v>-610</v>
      </c>
      <c r="G62" s="11">
        <v>7886.71</v>
      </c>
      <c r="H62" s="11">
        <v>3287</v>
      </c>
      <c r="I62" s="28">
        <v>4599.71</v>
      </c>
      <c r="J62" s="10">
        <v>0.86279533087820337</v>
      </c>
      <c r="K62" s="10">
        <v>0.42</v>
      </c>
      <c r="L62" s="20">
        <f>H62/B62</f>
        <v>547.83333333333337</v>
      </c>
      <c r="M62" s="17">
        <f>NORMDIST(L62,$L$200,$L$201,FALSE)</f>
        <v>4.3402018305045416E-4</v>
      </c>
      <c r="N62" s="17"/>
    </row>
    <row r="63" spans="1:14" ht="15.75" thickBot="1">
      <c r="A63" s="13" t="s">
        <v>126</v>
      </c>
      <c r="B63" s="15">
        <v>3.9</v>
      </c>
      <c r="C63" s="11">
        <v>11231</v>
      </c>
      <c r="D63" s="11">
        <v>4104</v>
      </c>
      <c r="E63" s="11">
        <v>1507</v>
      </c>
      <c r="F63" s="8"/>
      <c r="G63" s="11">
        <v>13828</v>
      </c>
      <c r="H63" s="11">
        <v>2148</v>
      </c>
      <c r="I63" s="28">
        <v>11680</v>
      </c>
      <c r="J63" s="10">
        <v>0.82710820177127453</v>
      </c>
      <c r="K63" s="10">
        <v>0.16</v>
      </c>
      <c r="L63" s="20">
        <f>H63/B63</f>
        <v>550.76923076923083</v>
      </c>
      <c r="M63" s="17">
        <f>NORMDIST(L63,$L$200,$L$201,FALSE)</f>
        <v>4.3504066980709665E-4</v>
      </c>
      <c r="N63" s="17"/>
    </row>
    <row r="64" spans="1:14" ht="15.75" thickBot="1">
      <c r="A64" s="33" t="s">
        <v>121</v>
      </c>
      <c r="B64" s="25">
        <v>74.400000000000006</v>
      </c>
      <c r="C64" s="11">
        <v>140157</v>
      </c>
      <c r="D64" s="11">
        <v>66968</v>
      </c>
      <c r="E64" s="11">
        <v>18814</v>
      </c>
      <c r="F64" s="8">
        <v>-34925</v>
      </c>
      <c r="G64" s="11">
        <v>153386</v>
      </c>
      <c r="H64" s="11">
        <v>41393</v>
      </c>
      <c r="I64" s="11">
        <v>111993</v>
      </c>
      <c r="J64" s="10">
        <v>3.1289591049965986</v>
      </c>
      <c r="K64" s="10">
        <v>0.27</v>
      </c>
      <c r="L64" s="20">
        <f>H64/B64</f>
        <v>556.35752688172033</v>
      </c>
      <c r="M64" s="17">
        <f>NORMDIST(L64,$L$200,$L$201,FALSE)</f>
        <v>4.3697182761136261E-4</v>
      </c>
      <c r="N64" s="17"/>
    </row>
    <row r="65" spans="1:14" ht="15.75" thickBot="1">
      <c r="A65" s="33" t="s">
        <v>68</v>
      </c>
      <c r="B65" s="25">
        <v>31.1</v>
      </c>
      <c r="C65" s="28">
        <v>28709</v>
      </c>
      <c r="D65" s="11">
        <v>37121</v>
      </c>
      <c r="E65" s="28">
        <v>10288</v>
      </c>
      <c r="F65" s="28"/>
      <c r="G65" s="11">
        <v>55542</v>
      </c>
      <c r="H65" s="11">
        <v>17584</v>
      </c>
      <c r="I65" s="28">
        <v>37958</v>
      </c>
      <c r="J65" s="10">
        <v>0.65531248835389255</v>
      </c>
      <c r="K65" s="10">
        <v>0.32</v>
      </c>
      <c r="L65" s="20">
        <f>H65/B65</f>
        <v>565.40192926045017</v>
      </c>
      <c r="M65" s="17">
        <f>NORMDIST(L65,$L$200,$L$201,FALSE)</f>
        <v>4.4006538846132068E-4</v>
      </c>
      <c r="N65" s="17"/>
    </row>
    <row r="66" spans="1:14" ht="15.75" thickBot="1">
      <c r="A66" s="32" t="s">
        <v>28</v>
      </c>
      <c r="B66" s="43">
        <v>11.1</v>
      </c>
      <c r="C66" s="28">
        <v>6057</v>
      </c>
      <c r="D66" s="11">
        <v>10305</v>
      </c>
      <c r="E66" s="11">
        <v>2883</v>
      </c>
      <c r="F66" s="17">
        <v>-2218</v>
      </c>
      <c r="G66" s="11">
        <v>11261</v>
      </c>
      <c r="H66" s="28">
        <v>6282</v>
      </c>
      <c r="I66" s="28">
        <v>4979</v>
      </c>
      <c r="J66" s="10">
        <v>1.2071483474250577</v>
      </c>
      <c r="K66" s="10">
        <v>0.56000000000000005</v>
      </c>
      <c r="L66" s="20">
        <f>H66/B66</f>
        <v>565.94594594594594</v>
      </c>
      <c r="M66" s="17">
        <f>NORMDIST(L66,$L$200,$L$201,FALSE)</f>
        <v>4.4025018566443754E-4</v>
      </c>
      <c r="N66" s="17"/>
    </row>
    <row r="67" spans="1:14" ht="15.75" thickBot="1">
      <c r="A67" s="13" t="s">
        <v>131</v>
      </c>
      <c r="B67" s="15">
        <v>5.3</v>
      </c>
      <c r="C67" s="11">
        <v>6649</v>
      </c>
      <c r="D67" s="11">
        <v>5910.23</v>
      </c>
      <c r="E67" s="11">
        <v>1349</v>
      </c>
      <c r="F67" s="8">
        <v>-3200</v>
      </c>
      <c r="G67" s="11">
        <v>8010.23</v>
      </c>
      <c r="H67" s="11">
        <v>3157</v>
      </c>
      <c r="I67" s="11">
        <v>4853.2299999999996</v>
      </c>
      <c r="J67" s="10">
        <v>2.3192259941376556</v>
      </c>
      <c r="K67" s="10">
        <v>0.39</v>
      </c>
      <c r="L67" s="20">
        <f>H67/B67</f>
        <v>595.66037735849056</v>
      </c>
      <c r="M67" s="17">
        <f>NORMDIST(L67,$L$200,$L$201,FALSE)</f>
        <v>4.501143275635744E-4</v>
      </c>
      <c r="N67" s="17"/>
    </row>
    <row r="68" spans="1:14" ht="15.75" thickBot="1">
      <c r="A68" s="32" t="s">
        <v>175</v>
      </c>
      <c r="B68" s="43">
        <v>5.5</v>
      </c>
      <c r="C68" s="11">
        <v>7242</v>
      </c>
      <c r="D68" s="11">
        <v>6771</v>
      </c>
      <c r="E68" s="11">
        <v>2221</v>
      </c>
      <c r="F68" s="17">
        <v>-5268</v>
      </c>
      <c r="G68" s="11">
        <v>6524</v>
      </c>
      <c r="H68" s="11">
        <v>3363</v>
      </c>
      <c r="I68" s="11">
        <v>3161</v>
      </c>
      <c r="J68" s="10">
        <v>-4.6838440111420612</v>
      </c>
      <c r="K68" s="10">
        <v>0.52</v>
      </c>
      <c r="L68" s="20">
        <f>H68/B68</f>
        <v>611.4545454545455</v>
      </c>
      <c r="M68" s="17">
        <f>NORMDIST(L68,$L$200,$L$201,FALSE)</f>
        <v>4.5516551409989882E-4</v>
      </c>
      <c r="N68" s="17"/>
    </row>
    <row r="69" spans="1:14" ht="15.75" thickBot="1">
      <c r="A69" s="33" t="s">
        <v>146</v>
      </c>
      <c r="B69" s="25">
        <v>32.9</v>
      </c>
      <c r="C69" s="11">
        <v>38375</v>
      </c>
      <c r="D69" s="11">
        <v>36631.78</v>
      </c>
      <c r="E69" s="11">
        <v>13215</v>
      </c>
      <c r="F69" s="28">
        <v>-24473</v>
      </c>
      <c r="G69" s="11">
        <v>37318.78</v>
      </c>
      <c r="H69" s="11">
        <v>20160</v>
      </c>
      <c r="I69" s="11">
        <v>17158.78</v>
      </c>
      <c r="J69" s="10">
        <v>-19.086932646607693</v>
      </c>
      <c r="K69" s="10">
        <v>0.54</v>
      </c>
      <c r="L69" s="20">
        <f>H69/B69</f>
        <v>612.76595744680856</v>
      </c>
      <c r="M69" s="17">
        <f>NORMDIST(L69,$L$200,$L$201,FALSE)</f>
        <v>4.5557866833592289E-4</v>
      </c>
      <c r="N69" s="17"/>
    </row>
    <row r="70" spans="1:14" ht="15.75" thickBot="1">
      <c r="A70" s="33" t="s">
        <v>31</v>
      </c>
      <c r="B70" s="25">
        <v>94.1</v>
      </c>
      <c r="C70" s="11">
        <v>35282</v>
      </c>
      <c r="D70" s="11">
        <v>86340</v>
      </c>
      <c r="E70" s="11">
        <v>23069</v>
      </c>
      <c r="F70" s="28">
        <v>-68</v>
      </c>
      <c r="G70" s="11">
        <v>98485</v>
      </c>
      <c r="H70" s="11">
        <v>57698</v>
      </c>
      <c r="I70" s="11">
        <v>40787</v>
      </c>
      <c r="J70" s="10">
        <v>0.91289970412796861</v>
      </c>
      <c r="K70" s="10">
        <v>0.59</v>
      </c>
      <c r="L70" s="20">
        <f>H70/B70</f>
        <v>613.15621679064827</v>
      </c>
      <c r="M70" s="17">
        <f>NORMDIST(L70,$L$200,$L$201,FALSE)</f>
        <v>4.5570142974090739E-4</v>
      </c>
      <c r="N70" s="17"/>
    </row>
    <row r="71" spans="1:14" ht="15.75" thickBot="1">
      <c r="A71" s="32" t="s">
        <v>141</v>
      </c>
      <c r="B71" s="43">
        <v>3</v>
      </c>
      <c r="C71" s="28">
        <v>1596</v>
      </c>
      <c r="D71" s="11">
        <v>3386.29</v>
      </c>
      <c r="E71" s="11">
        <v>1176</v>
      </c>
      <c r="F71" s="17">
        <v>124</v>
      </c>
      <c r="G71" s="11">
        <v>3930.29</v>
      </c>
      <c r="H71" s="11">
        <v>1845</v>
      </c>
      <c r="I71" s="28">
        <v>2085.29</v>
      </c>
      <c r="J71" s="10">
        <v>0.79039022572173978</v>
      </c>
      <c r="K71" s="10">
        <v>0.47</v>
      </c>
      <c r="L71" s="20">
        <f>H71/B71</f>
        <v>615</v>
      </c>
      <c r="M71" s="17">
        <f>NORMDIST(L71,$L$200,$L$201,FALSE)</f>
        <v>4.5628024736078375E-4</v>
      </c>
      <c r="N71" s="17"/>
    </row>
    <row r="72" spans="1:14" ht="15.75" thickBot="1">
      <c r="A72" s="35" t="s">
        <v>82</v>
      </c>
      <c r="B72" s="15">
        <v>7.9</v>
      </c>
      <c r="C72" s="28">
        <v>1172</v>
      </c>
      <c r="D72" s="11">
        <v>7826</v>
      </c>
      <c r="E72" s="11">
        <v>2259</v>
      </c>
      <c r="F72" s="17">
        <v>8</v>
      </c>
      <c r="G72" s="11">
        <v>6747</v>
      </c>
      <c r="H72" s="11">
        <v>5040</v>
      </c>
      <c r="I72" s="28">
        <v>1707</v>
      </c>
      <c r="J72" s="10">
        <v>0.90403587443946187</v>
      </c>
      <c r="K72" s="10">
        <v>0.75</v>
      </c>
      <c r="L72" s="20">
        <f>H72/B72</f>
        <v>637.97468354430373</v>
      </c>
      <c r="M72" s="17">
        <f>NORMDIST(L72,$L$200,$L$201,FALSE)</f>
        <v>4.6332727519087305E-4</v>
      </c>
      <c r="N72" s="17"/>
    </row>
    <row r="73" spans="1:14" ht="15.75" thickBot="1">
      <c r="A73" s="32" t="s">
        <v>84</v>
      </c>
      <c r="B73" s="43">
        <v>3.2</v>
      </c>
      <c r="C73" s="17">
        <v>821</v>
      </c>
      <c r="D73" s="11">
        <v>3952.26</v>
      </c>
      <c r="E73" s="28">
        <v>1522</v>
      </c>
      <c r="F73" s="17">
        <v>218</v>
      </c>
      <c r="G73" s="11">
        <v>3469.26</v>
      </c>
      <c r="H73" s="11">
        <v>2049</v>
      </c>
      <c r="I73" s="17">
        <v>1420.26</v>
      </c>
      <c r="J73" s="10">
        <v>0.77371557173389316</v>
      </c>
      <c r="K73" s="10">
        <v>0.59</v>
      </c>
      <c r="L73" s="20">
        <f>H73/B73</f>
        <v>640.3125</v>
      </c>
      <c r="M73" s="17">
        <f>NORMDIST(L73,$L$200,$L$201,FALSE)</f>
        <v>4.6402680109193181E-4</v>
      </c>
      <c r="N73" s="17"/>
    </row>
    <row r="74" spans="1:14" ht="15.75" thickBot="1">
      <c r="A74" s="38" t="s">
        <v>188</v>
      </c>
      <c r="B74" s="24">
        <v>27.1</v>
      </c>
      <c r="C74" s="28">
        <v>18154</v>
      </c>
      <c r="D74" s="11">
        <v>34777</v>
      </c>
      <c r="E74" s="11">
        <v>13148</v>
      </c>
      <c r="F74" s="28">
        <v>-7325</v>
      </c>
      <c r="G74" s="11">
        <v>32458</v>
      </c>
      <c r="H74" s="11">
        <v>17388.400000000001</v>
      </c>
      <c r="I74" s="28">
        <v>15069.6</v>
      </c>
      <c r="J74" s="10">
        <v>1.2156319910514541</v>
      </c>
      <c r="K74" s="10">
        <v>0.54</v>
      </c>
      <c r="L74" s="20">
        <f>H74/B74</f>
        <v>641.6383763837639</v>
      </c>
      <c r="M74" s="17">
        <f>NORMDIST(L74,$L$200,$L$201,FALSE)</f>
        <v>4.6442206060807371E-4</v>
      </c>
      <c r="N74" s="17"/>
    </row>
    <row r="75" spans="1:14" ht="15.75" thickBot="1">
      <c r="A75" s="33" t="s">
        <v>159</v>
      </c>
      <c r="B75" s="25">
        <v>21.3</v>
      </c>
      <c r="C75" s="28">
        <v>12861</v>
      </c>
      <c r="D75" s="11">
        <v>21476</v>
      </c>
      <c r="E75" s="11">
        <v>7098</v>
      </c>
      <c r="F75" s="17">
        <v>-842</v>
      </c>
      <c r="G75" s="11">
        <v>26397</v>
      </c>
      <c r="H75" s="11">
        <v>13782</v>
      </c>
      <c r="I75" s="28">
        <v>12615</v>
      </c>
      <c r="J75" s="10">
        <v>1.0181737588652482</v>
      </c>
      <c r="K75" s="10">
        <v>0.52</v>
      </c>
      <c r="L75" s="20">
        <f>H75/B75</f>
        <v>647.04225352112678</v>
      </c>
      <c r="M75" s="17">
        <f>NORMDIST(L75,$L$200,$L$201,FALSE)</f>
        <v>4.6602192459620933E-4</v>
      </c>
      <c r="N75" s="17"/>
    </row>
    <row r="76" spans="1:14" ht="15.75" thickBot="1">
      <c r="A76" s="33" t="s">
        <v>67</v>
      </c>
      <c r="B76" s="25">
        <v>18.7</v>
      </c>
      <c r="C76" s="11">
        <v>37242</v>
      </c>
      <c r="D76" s="11">
        <v>23393</v>
      </c>
      <c r="E76" s="11">
        <v>5700</v>
      </c>
      <c r="F76" s="17">
        <v>-200</v>
      </c>
      <c r="G76" s="11">
        <v>54735</v>
      </c>
      <c r="H76" s="11">
        <v>12169</v>
      </c>
      <c r="I76" s="11">
        <v>42566</v>
      </c>
      <c r="J76" s="10">
        <v>0.6956496884468073</v>
      </c>
      <c r="K76" s="10">
        <v>0.22</v>
      </c>
      <c r="L76" s="20">
        <f>H76/B76</f>
        <v>650.74866310160428</v>
      </c>
      <c r="M76" s="17">
        <f>NORMDIST(L76,$L$200,$L$201,FALSE)</f>
        <v>4.6710885352213187E-4</v>
      </c>
      <c r="N76" s="17"/>
    </row>
    <row r="77" spans="1:14" ht="15.75" thickBot="1">
      <c r="A77" s="32" t="s">
        <v>75</v>
      </c>
      <c r="B77" s="43">
        <v>8.8000000000000007</v>
      </c>
      <c r="C77" s="28">
        <v>6382</v>
      </c>
      <c r="D77" s="11">
        <v>8361</v>
      </c>
      <c r="E77" s="11">
        <v>3413</v>
      </c>
      <c r="F77" s="17">
        <v>-310</v>
      </c>
      <c r="G77" s="11">
        <v>11020</v>
      </c>
      <c r="H77" s="11">
        <v>5778</v>
      </c>
      <c r="I77" s="28">
        <v>5242</v>
      </c>
      <c r="J77" s="10">
        <v>1.2457956015523932</v>
      </c>
      <c r="K77" s="10">
        <v>0.52</v>
      </c>
      <c r="L77" s="20">
        <f>H77/B77</f>
        <v>656.59090909090901</v>
      </c>
      <c r="M77" s="17">
        <f>NORMDIST(L77,$L$200,$L$201,FALSE)</f>
        <v>4.6880477862094579E-4</v>
      </c>
      <c r="N77" s="17"/>
    </row>
    <row r="78" spans="1:14" ht="15.75" thickBot="1">
      <c r="A78" s="32" t="s">
        <v>69</v>
      </c>
      <c r="B78" s="43">
        <v>6.1</v>
      </c>
      <c r="C78" s="28">
        <v>1180</v>
      </c>
      <c r="D78" s="11">
        <v>6312</v>
      </c>
      <c r="E78" s="11">
        <v>1723</v>
      </c>
      <c r="F78" s="28">
        <v>-403</v>
      </c>
      <c r="G78" s="11">
        <v>5366</v>
      </c>
      <c r="H78" s="11">
        <v>4019</v>
      </c>
      <c r="I78" s="28">
        <v>1347</v>
      </c>
      <c r="J78" s="10">
        <v>0.96010511227902529</v>
      </c>
      <c r="K78" s="10">
        <v>0.75</v>
      </c>
      <c r="L78" s="20">
        <f>H78/B78</f>
        <v>658.85245901639348</v>
      </c>
      <c r="M78" s="17">
        <f>NORMDIST(L78,$L$200,$L$201,FALSE)</f>
        <v>4.6945552538112909E-4</v>
      </c>
      <c r="N78" s="17"/>
    </row>
    <row r="79" spans="1:14" ht="15.75" thickBot="1">
      <c r="A79" s="32" t="s">
        <v>1</v>
      </c>
      <c r="B79" s="43">
        <v>6.6</v>
      </c>
      <c r="C79" s="28">
        <v>5392</v>
      </c>
      <c r="D79" s="11">
        <v>10013</v>
      </c>
      <c r="E79" s="11">
        <v>2284</v>
      </c>
      <c r="F79" s="17">
        <v>-1321</v>
      </c>
      <c r="G79" s="11">
        <v>11800</v>
      </c>
      <c r="H79" s="11">
        <v>4470</v>
      </c>
      <c r="I79" s="28">
        <v>7330</v>
      </c>
      <c r="J79" s="10">
        <v>0.69756554307116103</v>
      </c>
      <c r="K79" s="10">
        <v>0.38</v>
      </c>
      <c r="L79" s="21">
        <f>H79/B79</f>
        <v>677.27272727272737</v>
      </c>
      <c r="M79" s="17">
        <f>NORMDIST(L79,$L$200,$L$201,FALSE)</f>
        <v>4.7463399744015415E-4</v>
      </c>
      <c r="N79" s="17"/>
    </row>
    <row r="80" spans="1:14" ht="15.75" thickBot="1">
      <c r="A80" s="33" t="s">
        <v>98</v>
      </c>
      <c r="B80" s="25">
        <v>71.599999999999994</v>
      </c>
      <c r="C80" s="28">
        <v>36620</v>
      </c>
      <c r="D80" s="28">
        <v>77755</v>
      </c>
      <c r="E80" s="28">
        <v>15426</v>
      </c>
      <c r="F80" s="28">
        <v>-3704</v>
      </c>
      <c r="G80" s="28">
        <v>95245</v>
      </c>
      <c r="H80" s="28">
        <v>48914</v>
      </c>
      <c r="I80" s="28">
        <v>46331</v>
      </c>
      <c r="J80" s="18">
        <v>0.8343539445628998</v>
      </c>
      <c r="K80" s="18">
        <v>0.51</v>
      </c>
      <c r="L80" s="20">
        <f>H80/B80</f>
        <v>683.15642458100569</v>
      </c>
      <c r="M80" s="17">
        <f>NORMDIST(L80,$L$200,$L$201,FALSE)</f>
        <v>4.7624148640672238E-4</v>
      </c>
      <c r="N80" s="17"/>
    </row>
    <row r="81" spans="1:14" ht="15.75" thickBot="1">
      <c r="A81" s="36" t="s">
        <v>186</v>
      </c>
      <c r="B81" s="43">
        <v>11.6</v>
      </c>
      <c r="C81" s="11">
        <v>14701</v>
      </c>
      <c r="D81" s="11">
        <v>14787.7</v>
      </c>
      <c r="E81" s="11">
        <v>4076</v>
      </c>
      <c r="F81" s="17"/>
      <c r="G81" s="11">
        <v>25412.7</v>
      </c>
      <c r="H81" s="11">
        <v>7969</v>
      </c>
      <c r="I81" s="11">
        <v>17443.7</v>
      </c>
      <c r="J81" s="10">
        <v>0.74395287396024901</v>
      </c>
      <c r="K81" s="10">
        <v>0.31</v>
      </c>
      <c r="L81" s="20">
        <f>H81/B81</f>
        <v>686.98275862068965</v>
      </c>
      <c r="M81" s="17">
        <f>NORMDIST(L81,$L$200,$L$201,FALSE)</f>
        <v>4.7727454525022412E-4</v>
      </c>
      <c r="N81" s="17"/>
    </row>
    <row r="82" spans="1:14" ht="15.75" thickBot="1">
      <c r="A82" s="33" t="s">
        <v>7</v>
      </c>
      <c r="B82" s="25">
        <v>16.600000000000001</v>
      </c>
      <c r="C82" s="11">
        <v>30404</v>
      </c>
      <c r="D82" s="11">
        <v>21351</v>
      </c>
      <c r="E82" s="28">
        <v>5518</v>
      </c>
      <c r="F82" s="8"/>
      <c r="G82" s="11">
        <v>46237</v>
      </c>
      <c r="H82" s="11">
        <v>11593</v>
      </c>
      <c r="I82" s="11">
        <v>34644</v>
      </c>
      <c r="J82" s="10">
        <v>0.73220488852396892</v>
      </c>
      <c r="K82" s="10">
        <v>0.25</v>
      </c>
      <c r="L82" s="20">
        <f>H82/B82</f>
        <v>698.37349397590356</v>
      </c>
      <c r="M82" s="17">
        <f>NORMDIST(L82,$L$200,$L$201,FALSE)</f>
        <v>4.8029154302001837E-4</v>
      </c>
      <c r="N82" s="17"/>
    </row>
    <row r="83" spans="1:14" ht="15.75" thickBot="1">
      <c r="A83" s="36" t="s">
        <v>185</v>
      </c>
      <c r="B83" s="43">
        <v>16.2</v>
      </c>
      <c r="C83" s="28">
        <v>7379</v>
      </c>
      <c r="D83" s="11">
        <v>18376</v>
      </c>
      <c r="E83" s="11">
        <v>6058</v>
      </c>
      <c r="F83" s="28">
        <v>-1004</v>
      </c>
      <c r="G83" s="11">
        <v>18693</v>
      </c>
      <c r="H83" s="11">
        <v>11413</v>
      </c>
      <c r="I83" s="28">
        <v>7280</v>
      </c>
      <c r="J83" s="10">
        <v>1.008750220965176</v>
      </c>
      <c r="K83" s="10">
        <v>0.61</v>
      </c>
      <c r="L83" s="20">
        <f>H83/B83</f>
        <v>704.50617283950623</v>
      </c>
      <c r="M83" s="17">
        <f>NORMDIST(L83,$L$200,$L$201,FALSE)</f>
        <v>4.8187920350690002E-4</v>
      </c>
      <c r="N83" s="17"/>
    </row>
    <row r="84" spans="1:14" ht="15.75" thickBot="1">
      <c r="A84" s="32" t="s">
        <v>133</v>
      </c>
      <c r="B84" s="43">
        <v>1.9</v>
      </c>
      <c r="C84" s="28">
        <v>3639</v>
      </c>
      <c r="D84" s="11">
        <v>1897</v>
      </c>
      <c r="E84" s="17">
        <v>1056</v>
      </c>
      <c r="F84" s="17"/>
      <c r="G84" s="11">
        <v>4480</v>
      </c>
      <c r="H84" s="11">
        <v>1347</v>
      </c>
      <c r="I84" s="28">
        <v>3133</v>
      </c>
      <c r="J84" s="10">
        <v>1.6016646848989298</v>
      </c>
      <c r="K84" s="10">
        <v>0.3</v>
      </c>
      <c r="L84" s="20">
        <f>H84/B84</f>
        <v>708.94736842105272</v>
      </c>
      <c r="M84" s="17">
        <f>NORMDIST(L84,$L$200,$L$201,FALSE)</f>
        <v>4.8301272346613124E-4</v>
      </c>
      <c r="N84" s="17"/>
    </row>
    <row r="85" spans="1:14" ht="15.75" thickBot="1">
      <c r="A85" s="33" t="s">
        <v>104</v>
      </c>
      <c r="B85" s="25">
        <v>24.8</v>
      </c>
      <c r="C85" s="28">
        <v>7603</v>
      </c>
      <c r="D85" s="11">
        <v>29005</v>
      </c>
      <c r="E85" s="28">
        <v>9320</v>
      </c>
      <c r="F85" s="28">
        <v>-2399</v>
      </c>
      <c r="G85" s="11">
        <v>24889</v>
      </c>
      <c r="H85" s="11">
        <v>17916</v>
      </c>
      <c r="I85" s="11">
        <v>6973</v>
      </c>
      <c r="J85" s="10">
        <v>1.036445678583825</v>
      </c>
      <c r="K85" s="10">
        <v>0.72</v>
      </c>
      <c r="L85" s="20">
        <f>H85/B85</f>
        <v>722.41935483870964</v>
      </c>
      <c r="M85" s="17">
        <f>NORMDIST(L85,$L$200,$L$201,FALSE)</f>
        <v>4.8636650172268159E-4</v>
      </c>
      <c r="N85" s="17"/>
    </row>
    <row r="86" spans="1:14" ht="15.75" thickBot="1">
      <c r="A86" s="39" t="s">
        <v>190</v>
      </c>
      <c r="B86" s="43">
        <v>7.7</v>
      </c>
      <c r="C86" s="28">
        <v>30346</v>
      </c>
      <c r="D86" s="11">
        <v>9861</v>
      </c>
      <c r="E86" s="11">
        <v>2570</v>
      </c>
      <c r="F86" s="28"/>
      <c r="G86" s="11">
        <v>37637</v>
      </c>
      <c r="H86" s="11">
        <v>5564</v>
      </c>
      <c r="I86" s="28">
        <v>32073</v>
      </c>
      <c r="J86" s="10">
        <v>0.76313262926896175</v>
      </c>
      <c r="K86" s="10">
        <v>0.15</v>
      </c>
      <c r="L86" s="20">
        <f>H86/B86</f>
        <v>722.59740259740261</v>
      </c>
      <c r="M86" s="17">
        <f>NORMDIST(L86,$L$200,$L$201,FALSE)</f>
        <v>4.8640996421904839E-4</v>
      </c>
      <c r="N86" s="17"/>
    </row>
    <row r="87" spans="1:14" ht="15.75" thickBot="1">
      <c r="A87" s="32" t="s">
        <v>41</v>
      </c>
      <c r="B87" s="43">
        <v>3</v>
      </c>
      <c r="C87" s="11">
        <v>2671</v>
      </c>
      <c r="D87" s="11">
        <v>2915.92</v>
      </c>
      <c r="E87" s="17">
        <v>699</v>
      </c>
      <c r="F87" s="17">
        <v>-103</v>
      </c>
      <c r="G87" s="11">
        <v>4784.92</v>
      </c>
      <c r="H87" s="11">
        <v>2181</v>
      </c>
      <c r="I87" s="11">
        <v>2603.92</v>
      </c>
      <c r="J87" s="10">
        <v>1.0317325158946411</v>
      </c>
      <c r="K87" s="10">
        <v>0.46</v>
      </c>
      <c r="L87" s="20">
        <f>H87/B87</f>
        <v>727</v>
      </c>
      <c r="M87" s="17">
        <f>NORMDIST(L87,$L$200,$L$201,FALSE)</f>
        <v>4.8747744191652236E-4</v>
      </c>
      <c r="N87" s="17"/>
    </row>
    <row r="88" spans="1:14" ht="15.75" thickBot="1">
      <c r="A88" s="33" t="s">
        <v>154</v>
      </c>
      <c r="B88" s="1">
        <v>49.4</v>
      </c>
      <c r="C88" s="28">
        <v>38854</v>
      </c>
      <c r="D88" s="11">
        <v>59244</v>
      </c>
      <c r="E88" s="28">
        <v>19928</v>
      </c>
      <c r="F88" s="17"/>
      <c r="G88" s="11">
        <v>78170</v>
      </c>
      <c r="H88" s="11">
        <v>36440</v>
      </c>
      <c r="I88" s="28">
        <v>41730</v>
      </c>
      <c r="J88" s="10">
        <v>0.92684911995116492</v>
      </c>
      <c r="K88" s="10">
        <v>0.47</v>
      </c>
      <c r="L88" s="20">
        <f>H88/B88</f>
        <v>737.65182186234824</v>
      </c>
      <c r="M88" s="17">
        <f>NORMDIST(L88,$L$200,$L$201,FALSE)</f>
        <v>4.9000223258838791E-4</v>
      </c>
      <c r="N88" s="17"/>
    </row>
    <row r="89" spans="1:14" ht="15.75" thickBot="1">
      <c r="A89" s="32" t="s">
        <v>142</v>
      </c>
      <c r="B89" s="43">
        <v>5.5</v>
      </c>
      <c r="C89" s="11">
        <v>3671</v>
      </c>
      <c r="D89" s="11">
        <v>5694</v>
      </c>
      <c r="E89" s="17">
        <v>1279</v>
      </c>
      <c r="F89" s="8"/>
      <c r="G89" s="11">
        <v>8086</v>
      </c>
      <c r="H89" s="11">
        <v>4113</v>
      </c>
      <c r="I89" s="28">
        <v>3973</v>
      </c>
      <c r="J89" s="10">
        <v>0.93159682899207252</v>
      </c>
      <c r="K89" s="10">
        <v>0.51</v>
      </c>
      <c r="L89" s="20">
        <f>H89/B89</f>
        <v>747.81818181818187</v>
      </c>
      <c r="M89" s="17">
        <f>NORMDIST(L89,$L$200,$L$201,FALSE)</f>
        <v>4.9233449080845755E-4</v>
      </c>
      <c r="N89" s="17"/>
    </row>
    <row r="90" spans="1:14" ht="15.75" thickBot="1">
      <c r="A90" s="13" t="s">
        <v>88</v>
      </c>
      <c r="B90" s="15">
        <v>3.1</v>
      </c>
      <c r="C90" s="11">
        <v>2471</v>
      </c>
      <c r="D90" s="11">
        <v>3773.99</v>
      </c>
      <c r="E90" s="17">
        <v>999</v>
      </c>
      <c r="F90" s="8">
        <v>58</v>
      </c>
      <c r="G90" s="11">
        <v>5303.99</v>
      </c>
      <c r="H90" s="11">
        <v>2323</v>
      </c>
      <c r="I90" s="11">
        <v>2980.99</v>
      </c>
      <c r="J90" s="10">
        <v>0.81998171543139942</v>
      </c>
      <c r="K90" s="10">
        <v>0.44</v>
      </c>
      <c r="L90" s="20">
        <f>H90/B90</f>
        <v>749.35483870967744</v>
      </c>
      <c r="M90" s="17">
        <f>NORMDIST(L90,$L$200,$L$201,FALSE)</f>
        <v>4.9268035568346088E-4</v>
      </c>
      <c r="N90" s="17"/>
    </row>
    <row r="91" spans="1:14" ht="15.75" thickBot="1">
      <c r="A91" s="32" t="s">
        <v>60</v>
      </c>
      <c r="B91" s="43">
        <v>5.9</v>
      </c>
      <c r="C91" s="11">
        <v>2323</v>
      </c>
      <c r="D91" s="11">
        <v>6976.01</v>
      </c>
      <c r="E91" s="28">
        <v>2057</v>
      </c>
      <c r="F91" s="8"/>
      <c r="G91" s="11">
        <v>7242.01</v>
      </c>
      <c r="H91" s="28">
        <v>4459</v>
      </c>
      <c r="I91" s="28">
        <v>2783.01</v>
      </c>
      <c r="J91" s="10">
        <v>0.90648321511848928</v>
      </c>
      <c r="K91" s="10">
        <v>0.62</v>
      </c>
      <c r="L91" s="20">
        <f>H91/B91</f>
        <v>755.7627118644067</v>
      </c>
      <c r="M91" s="17">
        <f>NORMDIST(L91,$L$200,$L$201,FALSE)</f>
        <v>4.9410359443010938E-4</v>
      </c>
      <c r="N91" s="17"/>
    </row>
    <row r="92" spans="1:14" ht="15.75" thickBot="1">
      <c r="A92" s="33" t="s">
        <v>170</v>
      </c>
      <c r="B92" s="25">
        <v>69</v>
      </c>
      <c r="C92" s="28">
        <v>41498</v>
      </c>
      <c r="D92" s="11">
        <v>69503</v>
      </c>
      <c r="E92" s="11">
        <v>16639.8</v>
      </c>
      <c r="F92" s="28">
        <v>1223</v>
      </c>
      <c r="G92" s="11">
        <v>95584.2</v>
      </c>
      <c r="H92" s="11">
        <v>52542</v>
      </c>
      <c r="I92" s="28">
        <v>43042.2</v>
      </c>
      <c r="J92" s="10">
        <v>0.97144927911371115</v>
      </c>
      <c r="K92" s="10">
        <v>0.55000000000000004</v>
      </c>
      <c r="L92" s="20">
        <f>H92/B92</f>
        <v>761.47826086956525</v>
      </c>
      <c r="M92" s="17">
        <f>NORMDIST(L92,$L$200,$L$201,FALSE)</f>
        <v>4.9534699932498227E-4</v>
      </c>
      <c r="N92" s="17"/>
    </row>
    <row r="93" spans="1:14" ht="15.75" thickBot="1">
      <c r="A93" s="32" t="s">
        <v>34</v>
      </c>
      <c r="B93" s="43">
        <v>6.9</v>
      </c>
      <c r="C93" s="28">
        <v>1158</v>
      </c>
      <c r="D93" s="11">
        <v>7458</v>
      </c>
      <c r="E93" s="11">
        <v>1975</v>
      </c>
      <c r="F93" s="17"/>
      <c r="G93" s="11">
        <v>6641</v>
      </c>
      <c r="H93" s="28">
        <v>5293</v>
      </c>
      <c r="I93" s="28">
        <v>1348</v>
      </c>
      <c r="J93" s="10">
        <v>0.96534743753419661</v>
      </c>
      <c r="K93" s="10">
        <v>0.8</v>
      </c>
      <c r="L93" s="20">
        <f>H93/B93</f>
        <v>767.10144927536226</v>
      </c>
      <c r="M93" s="17">
        <f>NORMDIST(L93,$L$200,$L$201,FALSE)</f>
        <v>4.9654612500316564E-4</v>
      </c>
      <c r="N93" s="17"/>
    </row>
    <row r="94" spans="1:14" ht="15.75" thickBot="1">
      <c r="A94" s="35" t="s">
        <v>62</v>
      </c>
      <c r="B94" s="15">
        <v>8.9</v>
      </c>
      <c r="C94" s="28">
        <v>6615</v>
      </c>
      <c r="D94" s="11">
        <v>12165</v>
      </c>
      <c r="E94" s="11">
        <v>6236</v>
      </c>
      <c r="F94" s="28">
        <v>259</v>
      </c>
      <c r="G94" s="11">
        <v>12803</v>
      </c>
      <c r="H94" s="11">
        <v>7118</v>
      </c>
      <c r="I94" s="28">
        <v>5685</v>
      </c>
      <c r="J94" s="10">
        <v>1.1502908855850031</v>
      </c>
      <c r="K94" s="10">
        <v>0.56000000000000005</v>
      </c>
      <c r="L94" s="20">
        <f>H94/B94</f>
        <v>799.77528089887642</v>
      </c>
      <c r="M94" s="17">
        <f>NORMDIST(L94,$L$200,$L$201,FALSE)</f>
        <v>5.0302951788709302E-4</v>
      </c>
      <c r="N94" s="17"/>
    </row>
    <row r="95" spans="1:14" ht="15.75" thickBot="1">
      <c r="A95" s="32" t="s">
        <v>111</v>
      </c>
      <c r="B95" s="43">
        <v>3.1</v>
      </c>
      <c r="C95" s="17">
        <v>963</v>
      </c>
      <c r="D95" s="11">
        <v>3709.78</v>
      </c>
      <c r="E95" s="17">
        <v>941</v>
      </c>
      <c r="F95" s="17">
        <v>-151</v>
      </c>
      <c r="G95" s="11">
        <v>3580.78</v>
      </c>
      <c r="H95" s="11">
        <v>2490</v>
      </c>
      <c r="I95" s="17">
        <v>1090.78</v>
      </c>
      <c r="J95" s="10">
        <v>0.95118764754868623</v>
      </c>
      <c r="K95" s="10">
        <v>0.7</v>
      </c>
      <c r="L95" s="20">
        <f>H95/B95</f>
        <v>803.22580645161293</v>
      </c>
      <c r="M95" s="17">
        <f>NORMDIST(L95,$L$200,$L$201,FALSE)</f>
        <v>5.0366510269576621E-4</v>
      </c>
      <c r="N95" s="17"/>
    </row>
    <row r="96" spans="1:14" ht="15.75" thickBot="1">
      <c r="A96" s="38" t="s">
        <v>189</v>
      </c>
      <c r="B96" s="43">
        <v>10.7</v>
      </c>
      <c r="C96" s="28">
        <v>17966</v>
      </c>
      <c r="D96" s="11">
        <v>14180</v>
      </c>
      <c r="E96" s="28">
        <v>4045</v>
      </c>
      <c r="F96" s="28">
        <v>-831</v>
      </c>
      <c r="G96" s="11">
        <v>27270</v>
      </c>
      <c r="H96" s="11">
        <v>8622</v>
      </c>
      <c r="I96" s="28">
        <v>18648</v>
      </c>
      <c r="J96" s="10">
        <v>0.92669819432502154</v>
      </c>
      <c r="K96" s="10">
        <v>0.32</v>
      </c>
      <c r="L96" s="20">
        <f>H96/B96</f>
        <v>805.79439252336454</v>
      </c>
      <c r="M96" s="17">
        <f>NORMDIST(L96,$L$200,$L$201,FALSE)</f>
        <v>5.0413205016369808E-4</v>
      </c>
      <c r="N96" s="17"/>
    </row>
    <row r="97" spans="1:14" ht="15.75" thickBot="1">
      <c r="A97" s="32" t="s">
        <v>70</v>
      </c>
      <c r="B97" s="43">
        <v>4</v>
      </c>
      <c r="C97" s="17">
        <v>779</v>
      </c>
      <c r="D97" s="28">
        <v>6062</v>
      </c>
      <c r="E97" s="28">
        <v>2778</v>
      </c>
      <c r="F97" s="17"/>
      <c r="G97" s="28">
        <v>4063</v>
      </c>
      <c r="H97" s="28">
        <v>3227</v>
      </c>
      <c r="I97" s="17">
        <v>836</v>
      </c>
      <c r="J97" s="18">
        <v>0.98264311814859928</v>
      </c>
      <c r="K97" s="18">
        <v>0.79</v>
      </c>
      <c r="L97" s="20">
        <f>H97/B97</f>
        <v>806.75</v>
      </c>
      <c r="M97" s="17">
        <f>NORMDIST(L97,$L$200,$L$201,FALSE)</f>
        <v>5.0430442084515464E-4</v>
      </c>
      <c r="N97" s="17"/>
    </row>
    <row r="98" spans="1:14" ht="15.75" thickBot="1">
      <c r="A98" s="32" t="s">
        <v>55</v>
      </c>
      <c r="B98" s="43">
        <v>6.3</v>
      </c>
      <c r="C98" s="28">
        <v>3128</v>
      </c>
      <c r="D98" s="11">
        <v>8437</v>
      </c>
      <c r="E98" s="28">
        <v>1583</v>
      </c>
      <c r="F98" s="17">
        <v>-166</v>
      </c>
      <c r="G98" s="11">
        <v>9816</v>
      </c>
      <c r="H98" s="11">
        <v>5126</v>
      </c>
      <c r="I98" s="28">
        <v>4690</v>
      </c>
      <c r="J98" s="10">
        <v>0.76644736842105265</v>
      </c>
      <c r="K98" s="10">
        <v>0.52</v>
      </c>
      <c r="L98" s="20">
        <f>H98/B98</f>
        <v>813.65079365079373</v>
      </c>
      <c r="M98" s="17">
        <f>NORMDIST(L98,$L$200,$L$201,FALSE)</f>
        <v>5.0552734267850826E-4</v>
      </c>
      <c r="N98" s="17"/>
    </row>
    <row r="99" spans="1:14" ht="15.75" thickBot="1">
      <c r="A99" s="33" t="s">
        <v>20</v>
      </c>
      <c r="B99" s="25">
        <v>123.5</v>
      </c>
      <c r="C99" s="11">
        <v>38093</v>
      </c>
      <c r="D99" s="11">
        <v>143367</v>
      </c>
      <c r="E99" s="11">
        <v>36884</v>
      </c>
      <c r="F99" s="28">
        <v>-2507</v>
      </c>
      <c r="G99" s="11">
        <v>142069</v>
      </c>
      <c r="H99" s="11">
        <v>100550</v>
      </c>
      <c r="I99" s="11">
        <v>41519</v>
      </c>
      <c r="J99" s="10">
        <v>0.96705008848195739</v>
      </c>
      <c r="K99" s="10">
        <v>0.71</v>
      </c>
      <c r="L99" s="20">
        <f>H99/B99</f>
        <v>814.17004048582999</v>
      </c>
      <c r="M99" s="17">
        <f>NORMDIST(L99,$L$200,$L$201,FALSE)</f>
        <v>5.0561780464657602E-4</v>
      </c>
      <c r="N99" s="17"/>
    </row>
    <row r="100" spans="1:14" ht="15.75" thickBot="1">
      <c r="A100" s="33" t="s">
        <v>134</v>
      </c>
      <c r="B100" s="25">
        <v>47.4</v>
      </c>
      <c r="C100" s="30">
        <v>43121</v>
      </c>
      <c r="D100" s="30">
        <v>58671.97</v>
      </c>
      <c r="E100" s="30">
        <v>14989</v>
      </c>
      <c r="F100" s="17"/>
      <c r="G100" s="30">
        <v>86803.97</v>
      </c>
      <c r="H100" s="30">
        <v>38694</v>
      </c>
      <c r="I100" s="30">
        <v>48109.97</v>
      </c>
      <c r="J100" s="10">
        <v>0.88579141940211481</v>
      </c>
      <c r="K100" s="29">
        <v>0.45</v>
      </c>
      <c r="L100" s="20">
        <f>H100/B100</f>
        <v>816.3291139240506</v>
      </c>
      <c r="M100" s="17">
        <f>NORMDIST(L100,$L$200,$L$201,FALSE)</f>
        <v>5.0599160954381594E-4</v>
      </c>
      <c r="N100" s="17"/>
    </row>
    <row r="101" spans="1:14" ht="15.75" thickBot="1">
      <c r="A101" s="32" t="s">
        <v>26</v>
      </c>
      <c r="B101" s="43">
        <v>5.9</v>
      </c>
      <c r="C101" s="17">
        <v>502</v>
      </c>
      <c r="D101" s="28">
        <v>6177</v>
      </c>
      <c r="E101" s="28">
        <v>1296</v>
      </c>
      <c r="F101" s="17">
        <v>-2</v>
      </c>
      <c r="G101" s="28">
        <v>5381</v>
      </c>
      <c r="H101" s="28">
        <v>4847</v>
      </c>
      <c r="I101" s="17">
        <v>534</v>
      </c>
      <c r="J101" s="10">
        <v>0.99344127895060463</v>
      </c>
      <c r="K101" s="18">
        <v>0.9</v>
      </c>
      <c r="L101" s="20">
        <f>H101/B101</f>
        <v>821.52542372881351</v>
      </c>
      <c r="M101" s="17">
        <f>NORMDIST(L101,$L$200,$L$201,FALSE)</f>
        <v>5.0687572237310876E-4</v>
      </c>
      <c r="N101" s="17"/>
    </row>
    <row r="102" spans="1:14" ht="15.75" thickBot="1">
      <c r="A102" s="33" t="s">
        <v>161</v>
      </c>
      <c r="B102" s="25">
        <v>23.1</v>
      </c>
      <c r="C102" s="28">
        <v>13881</v>
      </c>
      <c r="D102" s="11">
        <v>27525</v>
      </c>
      <c r="E102" s="28">
        <v>7133</v>
      </c>
      <c r="F102" s="28">
        <v>-12100</v>
      </c>
      <c r="G102" s="11">
        <v>22173</v>
      </c>
      <c r="H102" s="11">
        <v>19449</v>
      </c>
      <c r="I102" s="28">
        <v>2724</v>
      </c>
      <c r="J102" s="10">
        <v>2.3455137481910273</v>
      </c>
      <c r="K102" s="10">
        <v>0.88</v>
      </c>
      <c r="L102" s="20">
        <f>H102/B102</f>
        <v>841.9480519480519</v>
      </c>
      <c r="M102" s="17">
        <f>NORMDIST(L102,$L$200,$L$201,FALSE)</f>
        <v>5.1013577985733138E-4</v>
      </c>
      <c r="N102" s="17"/>
    </row>
    <row r="103" spans="1:14" ht="15.75" thickBot="1">
      <c r="A103" s="32" t="s">
        <v>149</v>
      </c>
      <c r="B103" s="43">
        <v>6.7</v>
      </c>
      <c r="C103" s="17">
        <v>527</v>
      </c>
      <c r="D103" s="11">
        <v>8407</v>
      </c>
      <c r="E103" s="28">
        <v>2449</v>
      </c>
      <c r="F103" s="17"/>
      <c r="G103" s="11">
        <v>6485</v>
      </c>
      <c r="H103" s="11">
        <v>5800</v>
      </c>
      <c r="I103" s="17">
        <v>685</v>
      </c>
      <c r="J103" s="10">
        <v>0.97348103390399465</v>
      </c>
      <c r="K103" s="10">
        <v>0.89</v>
      </c>
      <c r="L103" s="20">
        <f>H103/B103</f>
        <v>865.67164179104475</v>
      </c>
      <c r="M103" s="17">
        <f>NORMDIST(L103,$L$200,$L$201,FALSE)</f>
        <v>5.1348620509703393E-4</v>
      </c>
      <c r="N103" s="17"/>
    </row>
    <row r="104" spans="1:14" ht="15.75" thickBot="1">
      <c r="A104" s="32" t="s">
        <v>86</v>
      </c>
      <c r="B104" s="43">
        <v>9.3000000000000007</v>
      </c>
      <c r="C104" s="28">
        <v>13368</v>
      </c>
      <c r="D104" s="11">
        <v>15583.83</v>
      </c>
      <c r="E104" s="28">
        <v>3677</v>
      </c>
      <c r="F104" s="28">
        <v>-1884</v>
      </c>
      <c r="G104" s="11">
        <v>23390.83</v>
      </c>
      <c r="H104" s="11">
        <v>8100</v>
      </c>
      <c r="I104" s="28">
        <v>15290.83</v>
      </c>
      <c r="J104" s="10">
        <v>0.80815498217569293</v>
      </c>
      <c r="K104" s="10">
        <v>0.35</v>
      </c>
      <c r="L104" s="20">
        <f>H104/B104</f>
        <v>870.96774193548379</v>
      </c>
      <c r="M104" s="17">
        <f>NORMDIST(L104,$L$200,$L$201,FALSE)</f>
        <v>5.1416916593637952E-4</v>
      </c>
      <c r="N104" s="17"/>
    </row>
    <row r="105" spans="1:14" ht="15.75" thickBot="1">
      <c r="A105" s="33" t="s">
        <v>115</v>
      </c>
      <c r="B105" s="25">
        <v>21.1</v>
      </c>
      <c r="C105" s="28">
        <v>6074</v>
      </c>
      <c r="D105" s="11">
        <v>25981.19</v>
      </c>
      <c r="E105" s="28">
        <v>5881</v>
      </c>
      <c r="F105" s="28">
        <v>-2314</v>
      </c>
      <c r="G105" s="11">
        <v>23860.19</v>
      </c>
      <c r="H105" s="11">
        <v>18475</v>
      </c>
      <c r="I105" s="28">
        <v>5385.19</v>
      </c>
      <c r="J105" s="10">
        <v>1.0387272372554213</v>
      </c>
      <c r="K105" s="10">
        <v>0.77</v>
      </c>
      <c r="L105" s="20">
        <f>H105/B105</f>
        <v>875.59241706161129</v>
      </c>
      <c r="M105" s="17">
        <f>NORMDIST(L105,$L$200,$L$201,FALSE)</f>
        <v>5.1474596616448006E-4</v>
      </c>
      <c r="N105" s="17"/>
    </row>
    <row r="106" spans="1:14" ht="15.75" thickBot="1">
      <c r="A106" s="33" t="s">
        <v>74</v>
      </c>
      <c r="B106" s="25">
        <v>20.8</v>
      </c>
      <c r="C106" s="11">
        <v>4092</v>
      </c>
      <c r="D106" s="11">
        <v>22962</v>
      </c>
      <c r="E106" s="11">
        <v>4331</v>
      </c>
      <c r="F106" s="17">
        <v>-314</v>
      </c>
      <c r="G106" s="11">
        <v>22409</v>
      </c>
      <c r="H106" s="11">
        <v>18346</v>
      </c>
      <c r="I106" s="11">
        <v>4063</v>
      </c>
      <c r="J106" s="10">
        <v>1.0015832286946553</v>
      </c>
      <c r="K106" s="10">
        <v>0.82</v>
      </c>
      <c r="L106" s="20">
        <f>H106/B106</f>
        <v>882.01923076923072</v>
      </c>
      <c r="M106" s="17">
        <f>NORMDIST(L106,$L$200,$L$201,FALSE)</f>
        <v>5.1551710430641437E-4</v>
      </c>
      <c r="N106" s="17"/>
    </row>
    <row r="107" spans="1:14" ht="15.75" thickBot="1">
      <c r="A107" s="32" t="s">
        <v>77</v>
      </c>
      <c r="B107" s="43">
        <v>15.8</v>
      </c>
      <c r="C107" s="28">
        <v>13538</v>
      </c>
      <c r="D107" s="11">
        <v>11460.27</v>
      </c>
      <c r="E107" s="11">
        <v>4732</v>
      </c>
      <c r="F107" s="28">
        <v>5514</v>
      </c>
      <c r="G107" s="11">
        <v>25780.27</v>
      </c>
      <c r="H107" s="11">
        <v>14082</v>
      </c>
      <c r="I107" s="28">
        <v>11698.27</v>
      </c>
      <c r="J107" s="10">
        <v>1.15027686858728</v>
      </c>
      <c r="K107" s="10">
        <v>0.55000000000000004</v>
      </c>
      <c r="L107" s="20">
        <f>H107/B107</f>
        <v>891.2658227848101</v>
      </c>
      <c r="M107" s="17">
        <f>NORMDIST(L107,$L$200,$L$201,FALSE)</f>
        <v>5.1656419369131565E-4</v>
      </c>
      <c r="N107" s="17"/>
    </row>
    <row r="108" spans="1:14" ht="15.75" thickBot="1">
      <c r="A108" s="33" t="s">
        <v>136</v>
      </c>
      <c r="B108" s="25">
        <v>42.8</v>
      </c>
      <c r="C108" s="11">
        <v>7852</v>
      </c>
      <c r="D108" s="11">
        <v>61219</v>
      </c>
      <c r="E108" s="11">
        <v>16348</v>
      </c>
      <c r="F108" s="28">
        <v>1689</v>
      </c>
      <c r="G108" s="11">
        <v>54412</v>
      </c>
      <c r="H108" s="11">
        <v>38440</v>
      </c>
      <c r="I108" s="11">
        <v>15972</v>
      </c>
      <c r="J108" s="10">
        <v>0.82560137457044669</v>
      </c>
      <c r="K108" s="10">
        <v>0.71</v>
      </c>
      <c r="L108" s="20">
        <f>H108/B108</f>
        <v>898.13084112149534</v>
      </c>
      <c r="M108" s="17">
        <f>NORMDIST(L108,$L$200,$L$201,FALSE)</f>
        <v>5.1729373823826343E-4</v>
      </c>
      <c r="N108" s="17"/>
    </row>
    <row r="109" spans="1:14" ht="15.75" thickBot="1">
      <c r="A109" s="33" t="s">
        <v>18</v>
      </c>
      <c r="B109" s="25">
        <v>18.100000000000001</v>
      </c>
      <c r="C109" s="11">
        <v>4793</v>
      </c>
      <c r="D109" s="11">
        <v>20596</v>
      </c>
      <c r="E109" s="11">
        <v>3388</v>
      </c>
      <c r="F109" s="17">
        <v>-1198</v>
      </c>
      <c r="G109" s="11">
        <v>20803</v>
      </c>
      <c r="H109" s="11">
        <v>16627</v>
      </c>
      <c r="I109" s="11">
        <v>4176</v>
      </c>
      <c r="J109" s="10">
        <v>1.0385384134915678</v>
      </c>
      <c r="K109" s="10">
        <v>0.8</v>
      </c>
      <c r="L109" s="20">
        <f>H109/B109</f>
        <v>918.61878453038662</v>
      </c>
      <c r="M109" s="17">
        <f>NORMDIST(L109,$L$200,$L$201,FALSE)</f>
        <v>5.19226710989381E-4</v>
      </c>
      <c r="N109" s="17"/>
    </row>
    <row r="110" spans="1:14" ht="15.75" thickBot="1">
      <c r="A110" s="32" t="s">
        <v>179</v>
      </c>
      <c r="B110" s="43">
        <v>6.2</v>
      </c>
      <c r="C110" s="11">
        <v>5271</v>
      </c>
      <c r="D110" s="11">
        <v>8806.4599999999991</v>
      </c>
      <c r="E110" s="11">
        <v>2337</v>
      </c>
      <c r="F110" s="17"/>
      <c r="G110" s="11">
        <v>11740.46</v>
      </c>
      <c r="H110" s="11">
        <v>5794</v>
      </c>
      <c r="I110" s="11">
        <v>5946.46</v>
      </c>
      <c r="J110" s="10">
        <v>0.89559252240527043</v>
      </c>
      <c r="K110" s="10">
        <v>0.49</v>
      </c>
      <c r="L110" s="20">
        <f>H110/B110</f>
        <v>934.51612903225805</v>
      </c>
      <c r="M110" s="17">
        <f>NORMDIST(L110,$L$200,$L$201,FALSE)</f>
        <v>5.2047246504950846E-4</v>
      </c>
      <c r="N110" s="17"/>
    </row>
    <row r="111" spans="1:14" ht="15.75" thickBot="1">
      <c r="A111" s="33" t="s">
        <v>123</v>
      </c>
      <c r="B111" s="25">
        <v>23.3</v>
      </c>
      <c r="C111" s="28">
        <v>6622</v>
      </c>
      <c r="D111" s="28">
        <v>26817</v>
      </c>
      <c r="E111" s="28">
        <v>6044</v>
      </c>
      <c r="F111" s="8"/>
      <c r="G111" s="28">
        <v>27395</v>
      </c>
      <c r="H111" s="28">
        <v>21793</v>
      </c>
      <c r="I111" s="28">
        <v>5602</v>
      </c>
      <c r="J111" s="18">
        <v>1.0491021999711163</v>
      </c>
      <c r="K111" s="18">
        <v>0.8</v>
      </c>
      <c r="L111" s="20">
        <f>H111/B111</f>
        <v>935.32188841201719</v>
      </c>
      <c r="M111" s="17">
        <f>NORMDIST(L111,$L$200,$L$201,FALSE)</f>
        <v>5.2052965831071274E-4</v>
      </c>
      <c r="N111" s="17"/>
    </row>
    <row r="112" spans="1:14" ht="15.75" thickBot="1">
      <c r="A112" s="33" t="s">
        <v>63</v>
      </c>
      <c r="B112" s="25">
        <v>42</v>
      </c>
      <c r="C112" s="11">
        <v>10943</v>
      </c>
      <c r="D112" s="11">
        <v>58143</v>
      </c>
      <c r="E112" s="11">
        <v>17245</v>
      </c>
      <c r="F112" s="17">
        <v>-476</v>
      </c>
      <c r="G112" s="11">
        <v>51365</v>
      </c>
      <c r="H112" s="11">
        <v>39707</v>
      </c>
      <c r="I112" s="11">
        <v>11658</v>
      </c>
      <c r="J112" s="10">
        <v>0.98231161248824894</v>
      </c>
      <c r="K112" s="10">
        <v>0.77</v>
      </c>
      <c r="L112" s="20">
        <f>H112/B112</f>
        <v>945.40476190476193</v>
      </c>
      <c r="M112" s="17">
        <f>NORMDIST(L112,$L$200,$L$201,FALSE)</f>
        <v>5.2119664387418024E-4</v>
      </c>
      <c r="N112" s="17"/>
    </row>
    <row r="113" spans="1:14" ht="15.75" thickBot="1">
      <c r="A113" s="32" t="s">
        <v>157</v>
      </c>
      <c r="B113" s="43">
        <v>3.7</v>
      </c>
      <c r="C113" s="11">
        <v>1262</v>
      </c>
      <c r="D113" s="11">
        <v>4547</v>
      </c>
      <c r="E113" s="17">
        <v>1024</v>
      </c>
      <c r="F113" s="17">
        <v>172</v>
      </c>
      <c r="G113" s="11">
        <v>4957</v>
      </c>
      <c r="H113" s="11">
        <v>3503</v>
      </c>
      <c r="I113" s="11">
        <v>1454</v>
      </c>
      <c r="J113" s="10">
        <v>0.94803788903924224</v>
      </c>
      <c r="K113" s="10">
        <v>0.71</v>
      </c>
      <c r="L113" s="20">
        <f>H113/B113</f>
        <v>946.75675675675666</v>
      </c>
      <c r="M113" s="17">
        <f>NORMDIST(L113,$L$200,$L$201,FALSE)</f>
        <v>5.2127921003876777E-4</v>
      </c>
      <c r="N113" s="17"/>
    </row>
    <row r="114" spans="1:14" ht="15.75" thickBot="1">
      <c r="A114" s="33" t="s">
        <v>122</v>
      </c>
      <c r="B114" s="25">
        <v>40.5</v>
      </c>
      <c r="C114" s="30">
        <v>19546</v>
      </c>
      <c r="D114" s="30">
        <v>56450</v>
      </c>
      <c r="E114" s="30">
        <v>14793</v>
      </c>
      <c r="F114" s="27">
        <v>-1644</v>
      </c>
      <c r="G114" s="30">
        <v>59559</v>
      </c>
      <c r="H114" s="30">
        <v>39630</v>
      </c>
      <c r="I114" s="30">
        <v>19929</v>
      </c>
      <c r="J114" s="10">
        <v>0.9904281108639692</v>
      </c>
      <c r="K114" s="29">
        <v>0.67</v>
      </c>
      <c r="L114" s="20">
        <f>H114/B114</f>
        <v>978.51851851851848</v>
      </c>
      <c r="M114" s="17">
        <f>NORMDIST(L114,$L$200,$L$201,FALSE)</f>
        <v>5.2274941531411402E-4</v>
      </c>
      <c r="N114" s="17"/>
    </row>
    <row r="115" spans="1:14" ht="15.75" thickBot="1">
      <c r="A115" s="32" t="s">
        <v>162</v>
      </c>
      <c r="B115" s="43">
        <v>6.6</v>
      </c>
      <c r="C115" s="28">
        <v>1519</v>
      </c>
      <c r="D115" s="28">
        <v>7708</v>
      </c>
      <c r="E115" s="28">
        <v>1446</v>
      </c>
      <c r="F115" s="17"/>
      <c r="G115" s="28">
        <v>7781</v>
      </c>
      <c r="H115" s="28">
        <v>6565</v>
      </c>
      <c r="I115" s="28">
        <v>1216</v>
      </c>
      <c r="J115" s="10">
        <v>1.0483870967741935</v>
      </c>
      <c r="K115" s="18">
        <v>0.84</v>
      </c>
      <c r="L115" s="20">
        <f>H115/B115</f>
        <v>994.69696969696975</v>
      </c>
      <c r="M115" s="17">
        <f>NORMDIST(L115,$L$200,$L$201,FALSE)</f>
        <v>5.2315066827326984E-4</v>
      </c>
      <c r="N115" s="17"/>
    </row>
    <row r="116" spans="1:14" ht="15.75" thickBot="1">
      <c r="A116" s="32" t="s">
        <v>21</v>
      </c>
      <c r="B116" s="43">
        <v>17.5</v>
      </c>
      <c r="C116" s="11">
        <v>2019</v>
      </c>
      <c r="D116" s="11">
        <v>20619</v>
      </c>
      <c r="E116" s="28">
        <v>2476</v>
      </c>
      <c r="F116" s="8">
        <v>-85</v>
      </c>
      <c r="G116" s="11">
        <v>20077</v>
      </c>
      <c r="H116" s="11">
        <v>17442</v>
      </c>
      <c r="I116" s="11">
        <v>2635</v>
      </c>
      <c r="J116" s="10">
        <v>0.96588769520434159</v>
      </c>
      <c r="K116" s="10">
        <v>0.87</v>
      </c>
      <c r="L116" s="20">
        <f>H116/B116</f>
        <v>996.68571428571431</v>
      </c>
      <c r="M116" s="17">
        <f>NORMDIST(L116,$L$200,$L$201,FALSE)</f>
        <v>5.2318375023007054E-4</v>
      </c>
      <c r="N116" s="17"/>
    </row>
    <row r="117" spans="1:14" ht="15.75" thickBot="1">
      <c r="A117" s="33" t="s">
        <v>19</v>
      </c>
      <c r="B117" s="25">
        <v>216.5</v>
      </c>
      <c r="C117" s="28">
        <v>37966</v>
      </c>
      <c r="D117" s="28">
        <v>280672</v>
      </c>
      <c r="E117" s="28">
        <v>67045</v>
      </c>
      <c r="F117" s="28">
        <v>-5036</v>
      </c>
      <c r="G117" s="28">
        <v>246557</v>
      </c>
      <c r="H117" s="28">
        <v>216373</v>
      </c>
      <c r="I117" s="28">
        <v>30184</v>
      </c>
      <c r="J117" s="10">
        <v>1.0373074581357777</v>
      </c>
      <c r="K117" s="18">
        <v>0.88</v>
      </c>
      <c r="L117" s="20">
        <f>H117/B117</f>
        <v>999.41339491916858</v>
      </c>
      <c r="M117" s="17">
        <f>NORMDIST(L117,$L$200,$L$201,FALSE)</f>
        <v>5.2322333609993138E-4</v>
      </c>
      <c r="N117" s="17"/>
    </row>
    <row r="118" spans="1:14" ht="15.75" thickBot="1">
      <c r="A118" s="33" t="s">
        <v>76</v>
      </c>
      <c r="B118" s="25">
        <v>829.9</v>
      </c>
      <c r="C118" s="11">
        <v>385989</v>
      </c>
      <c r="D118" s="11">
        <v>1257191</v>
      </c>
      <c r="E118" s="11">
        <v>390529</v>
      </c>
      <c r="F118" s="28">
        <v>-92706</v>
      </c>
      <c r="G118" s="11">
        <v>1159945</v>
      </c>
      <c r="H118" s="11">
        <v>834321</v>
      </c>
      <c r="I118" s="11">
        <v>325624</v>
      </c>
      <c r="J118" s="10">
        <v>1.0779953899188068</v>
      </c>
      <c r="K118" s="10">
        <v>0.72</v>
      </c>
      <c r="L118" s="20">
        <f>H118/B118</f>
        <v>1005.3271478491384</v>
      </c>
      <c r="M118" s="17">
        <f>NORMDIST(L118,$L$200,$L$201,FALSE)</f>
        <v>5.2328616230113442E-4</v>
      </c>
      <c r="N118" s="17"/>
    </row>
    <row r="119" spans="1:14" ht="15.75" thickBot="1">
      <c r="A119" s="33" t="s">
        <v>156</v>
      </c>
      <c r="B119" s="25">
        <v>38.700000000000003</v>
      </c>
      <c r="C119" s="28">
        <v>38326</v>
      </c>
      <c r="D119" s="28">
        <v>61443</v>
      </c>
      <c r="E119" s="28">
        <v>18738</v>
      </c>
      <c r="F119" s="17"/>
      <c r="G119" s="28">
        <v>81031</v>
      </c>
      <c r="H119" s="28">
        <v>39515</v>
      </c>
      <c r="I119" s="28">
        <v>41516</v>
      </c>
      <c r="J119" s="18">
        <v>0.92530148694532255</v>
      </c>
      <c r="K119" s="18">
        <v>0.49</v>
      </c>
      <c r="L119" s="20">
        <f>H119/B119</f>
        <v>1021.0594315245477</v>
      </c>
      <c r="M119" s="17">
        <f>NORMDIST(L119,$L$200,$L$201,FALSE)</f>
        <v>5.2329998920108126E-4</v>
      </c>
      <c r="N119" s="17"/>
    </row>
    <row r="120" spans="1:14" ht="15.75" thickBot="1">
      <c r="A120" s="35" t="s">
        <v>160</v>
      </c>
      <c r="B120" s="43">
        <v>10.7</v>
      </c>
      <c r="C120" s="11">
        <v>2510</v>
      </c>
      <c r="D120" s="11">
        <v>14366</v>
      </c>
      <c r="E120" s="11">
        <v>3048.63</v>
      </c>
      <c r="F120" s="28"/>
      <c r="G120" s="11">
        <v>13827.37</v>
      </c>
      <c r="H120" s="11">
        <v>10940</v>
      </c>
      <c r="I120" s="11">
        <v>2887.37</v>
      </c>
      <c r="J120" s="10">
        <v>0.96665568060423945</v>
      </c>
      <c r="K120" s="10">
        <v>0.79</v>
      </c>
      <c r="L120" s="20">
        <f>H120/B120</f>
        <v>1022.4299065420562</v>
      </c>
      <c r="M120" s="17">
        <f>NORMDIST(L120,$L$200,$L$201,FALSE)</f>
        <v>5.232906408204034E-4</v>
      </c>
      <c r="N120" s="17"/>
    </row>
    <row r="121" spans="1:14" ht="15.75" thickBot="1">
      <c r="A121" s="32" t="s">
        <v>113</v>
      </c>
      <c r="B121" s="43">
        <v>1.1000000000000001</v>
      </c>
      <c r="C121" s="11">
        <v>2036</v>
      </c>
      <c r="D121" s="11">
        <v>1533</v>
      </c>
      <c r="E121" s="17">
        <v>378</v>
      </c>
      <c r="F121" s="17">
        <v>-277</v>
      </c>
      <c r="G121" s="11">
        <v>2914</v>
      </c>
      <c r="H121" s="11">
        <v>1183</v>
      </c>
      <c r="I121" s="11">
        <v>1731</v>
      </c>
      <c r="J121" s="10">
        <v>1.3473804100227791</v>
      </c>
      <c r="K121" s="10">
        <v>0.41</v>
      </c>
      <c r="L121" s="20">
        <f>H121/B121</f>
        <v>1075.4545454545453</v>
      </c>
      <c r="M121" s="17">
        <f>NORMDIST(L121,$L$200,$L$201,FALSE)</f>
        <v>5.2163300365025097E-4</v>
      </c>
      <c r="N121" s="17"/>
    </row>
    <row r="122" spans="1:14" ht="15.75" thickBot="1">
      <c r="A122" s="32" t="s">
        <v>147</v>
      </c>
      <c r="B122" s="43">
        <v>4.2</v>
      </c>
      <c r="C122" s="28">
        <v>1125</v>
      </c>
      <c r="D122" s="11">
        <v>5383</v>
      </c>
      <c r="E122" s="17">
        <v>871</v>
      </c>
      <c r="F122" s="17"/>
      <c r="G122" s="11">
        <v>5637</v>
      </c>
      <c r="H122" s="11">
        <v>4587</v>
      </c>
      <c r="I122" s="28">
        <v>1050</v>
      </c>
      <c r="J122" s="10">
        <v>1.0166223404255319</v>
      </c>
      <c r="K122" s="10">
        <v>0.81</v>
      </c>
      <c r="L122" s="20">
        <f>H122/B122</f>
        <v>1092.1428571428571</v>
      </c>
      <c r="M122" s="17">
        <f>NORMDIST(L122,$L$200,$L$201,FALSE)</f>
        <v>5.2059103999170032E-4</v>
      </c>
      <c r="N122" s="17"/>
    </row>
    <row r="123" spans="1:14" ht="15.75" thickBot="1">
      <c r="A123" s="33" t="s">
        <v>138</v>
      </c>
      <c r="B123" s="1">
        <v>24.2</v>
      </c>
      <c r="C123" s="11">
        <v>21703</v>
      </c>
      <c r="D123" s="11">
        <v>36575.800000000003</v>
      </c>
      <c r="E123" s="28">
        <v>9128</v>
      </c>
      <c r="F123" s="28">
        <v>-3721</v>
      </c>
      <c r="G123" s="11">
        <v>45429.8</v>
      </c>
      <c r="H123" s="11">
        <v>26529</v>
      </c>
      <c r="I123" s="11">
        <v>18900.8</v>
      </c>
      <c r="J123" s="10">
        <v>1.118102736146467</v>
      </c>
      <c r="K123" s="10">
        <v>0.57999999999999996</v>
      </c>
      <c r="L123" s="20">
        <f>H123/B123</f>
        <v>1096.2396694214876</v>
      </c>
      <c r="M123" s="17">
        <f>NORMDIST(L123,$L$200,$L$201,FALSE)</f>
        <v>5.2029744674877065E-4</v>
      </c>
      <c r="N123" s="17"/>
    </row>
    <row r="124" spans="1:14" ht="15.75" thickBot="1">
      <c r="A124" s="32" t="s">
        <v>29</v>
      </c>
      <c r="B124" s="43">
        <v>7.1</v>
      </c>
      <c r="C124" s="11">
        <v>1211</v>
      </c>
      <c r="D124" s="11">
        <v>9696</v>
      </c>
      <c r="E124" s="28">
        <v>1338</v>
      </c>
      <c r="F124" s="17"/>
      <c r="G124" s="11">
        <v>9569</v>
      </c>
      <c r="H124" s="11">
        <v>7920</v>
      </c>
      <c r="I124" s="11">
        <v>1649</v>
      </c>
      <c r="J124" s="10">
        <v>0.94759511844938982</v>
      </c>
      <c r="K124" s="10">
        <v>0.83</v>
      </c>
      <c r="L124" s="20">
        <f>H124/B124</f>
        <v>1115.4929577464789</v>
      </c>
      <c r="M124" s="17">
        <f>NORMDIST(L124,$L$200,$L$201,FALSE)</f>
        <v>5.1871922178269351E-4</v>
      </c>
      <c r="N124" s="17"/>
    </row>
    <row r="125" spans="1:14" ht="15.75" thickBot="1">
      <c r="A125" s="33" t="s">
        <v>57</v>
      </c>
      <c r="B125" s="25">
        <v>85.4</v>
      </c>
      <c r="C125" s="11">
        <v>61390</v>
      </c>
      <c r="D125" s="11">
        <v>135562.26</v>
      </c>
      <c r="E125" s="11">
        <v>41737</v>
      </c>
      <c r="F125" s="17"/>
      <c r="G125" s="11">
        <v>155215.26</v>
      </c>
      <c r="H125" s="11">
        <v>96054</v>
      </c>
      <c r="I125" s="11">
        <v>59161.26</v>
      </c>
      <c r="J125" s="10">
        <v>1.0237541574624998</v>
      </c>
      <c r="K125" s="10">
        <v>0.62</v>
      </c>
      <c r="L125" s="20">
        <f>H125/B125</f>
        <v>1124.7540983606557</v>
      </c>
      <c r="M125" s="17">
        <f>NORMDIST(L125,$L$200,$L$201,FALSE)</f>
        <v>5.1784410673143028E-4</v>
      </c>
      <c r="N125" s="17"/>
    </row>
    <row r="126" spans="1:14" ht="15.75" thickBot="1">
      <c r="A126" s="35" t="s">
        <v>87</v>
      </c>
      <c r="B126" s="43">
        <v>20.5</v>
      </c>
      <c r="C126" s="11">
        <v>12239</v>
      </c>
      <c r="D126" s="11">
        <v>27770</v>
      </c>
      <c r="E126" s="11">
        <v>3558</v>
      </c>
      <c r="F126" s="17">
        <v>-10553</v>
      </c>
      <c r="G126" s="11">
        <v>25898</v>
      </c>
      <c r="H126" s="11">
        <v>23188</v>
      </c>
      <c r="I126" s="28">
        <v>2710</v>
      </c>
      <c r="J126" s="10">
        <v>1.6976352588037191</v>
      </c>
      <c r="K126" s="10">
        <v>0.9</v>
      </c>
      <c r="L126" s="20">
        <f>H126/B126</f>
        <v>1131.1219512195121</v>
      </c>
      <c r="M126" s="17">
        <f>NORMDIST(L126,$L$200,$L$201,FALSE)</f>
        <v>5.1719895639267704E-4</v>
      </c>
      <c r="N126" s="17"/>
    </row>
    <row r="127" spans="1:14" ht="15.75" thickBot="1">
      <c r="A127" s="33" t="s">
        <v>6</v>
      </c>
      <c r="B127" s="25">
        <v>35.5</v>
      </c>
      <c r="C127" s="11">
        <v>3524</v>
      </c>
      <c r="D127" s="11">
        <v>55838</v>
      </c>
      <c r="E127" s="11">
        <v>15295</v>
      </c>
      <c r="F127" s="28">
        <v>3259</v>
      </c>
      <c r="G127" s="11">
        <v>47326</v>
      </c>
      <c r="H127" s="11">
        <v>40567</v>
      </c>
      <c r="I127" s="11">
        <v>6759</v>
      </c>
      <c r="J127" s="10">
        <v>0.92614492488927447</v>
      </c>
      <c r="K127" s="10">
        <v>0.86</v>
      </c>
      <c r="L127" s="20">
        <f>H127/B127</f>
        <v>1142.7323943661972</v>
      </c>
      <c r="M127" s="17">
        <f>NORMDIST(L127,$L$200,$L$201,FALSE)</f>
        <v>5.1593206320290036E-4</v>
      </c>
      <c r="N127" s="17"/>
    </row>
    <row r="128" spans="1:14" ht="15.75" thickBot="1">
      <c r="A128" s="33" t="s">
        <v>112</v>
      </c>
      <c r="B128" s="25">
        <v>37.1</v>
      </c>
      <c r="C128" s="11">
        <v>9069</v>
      </c>
      <c r="D128" s="11">
        <v>50591</v>
      </c>
      <c r="E128" s="11">
        <v>7576</v>
      </c>
      <c r="F128" s="17"/>
      <c r="G128" s="11">
        <v>52084</v>
      </c>
      <c r="H128" s="11">
        <v>42532</v>
      </c>
      <c r="I128" s="11">
        <v>9552</v>
      </c>
      <c r="J128" s="10">
        <v>0.98877135882831568</v>
      </c>
      <c r="K128" s="10">
        <v>0.82</v>
      </c>
      <c r="L128" s="20">
        <f>H128/B128</f>
        <v>1146.4150943396226</v>
      </c>
      <c r="M128" s="17">
        <f>NORMDIST(L128,$L$200,$L$201,FALSE)</f>
        <v>5.1550588769321015E-4</v>
      </c>
      <c r="N128" s="17"/>
    </row>
    <row r="129" spans="1:14" ht="15.75" thickBot="1">
      <c r="A129" s="14" t="s">
        <v>96</v>
      </c>
      <c r="B129" s="25">
        <v>44.7</v>
      </c>
      <c r="C129" s="11">
        <v>3061</v>
      </c>
      <c r="D129" s="11">
        <v>67724</v>
      </c>
      <c r="E129" s="11">
        <v>14975</v>
      </c>
      <c r="F129" s="17">
        <v>-596</v>
      </c>
      <c r="G129" s="11">
        <v>55214</v>
      </c>
      <c r="H129" s="11">
        <v>51779</v>
      </c>
      <c r="I129" s="11">
        <v>3435</v>
      </c>
      <c r="J129" s="10">
        <v>0.99282879220754316</v>
      </c>
      <c r="K129" s="10">
        <v>0.94</v>
      </c>
      <c r="L129" s="20">
        <f>H129/B129</f>
        <v>1158.3668903803132</v>
      </c>
      <c r="M129" s="17">
        <f>NORMDIST(L129,$L$200,$L$201,FALSE)</f>
        <v>5.1404255674995672E-4</v>
      </c>
      <c r="N129" s="17"/>
    </row>
    <row r="130" spans="1:14" ht="15.75" thickBot="1">
      <c r="A130" s="33" t="s">
        <v>22</v>
      </c>
      <c r="B130" s="25">
        <v>199.3</v>
      </c>
      <c r="C130" s="28">
        <v>37973</v>
      </c>
      <c r="D130" s="28">
        <v>305083</v>
      </c>
      <c r="E130" s="28">
        <v>95714</v>
      </c>
      <c r="F130" s="28">
        <v>14231</v>
      </c>
      <c r="G130" s="28">
        <v>261573</v>
      </c>
      <c r="H130" s="28">
        <v>233113</v>
      </c>
      <c r="I130" s="28">
        <v>28460</v>
      </c>
      <c r="J130" s="10">
        <v>1.0425447227191413</v>
      </c>
      <c r="K130" s="18">
        <v>0.89</v>
      </c>
      <c r="L130" s="20">
        <f>H130/B130</f>
        <v>1169.6588058203713</v>
      </c>
      <c r="M130" s="17">
        <f>NORMDIST(L130,$L$200,$L$201,FALSE)</f>
        <v>5.1254807936029919E-4</v>
      </c>
      <c r="N130" s="17"/>
    </row>
    <row r="131" spans="1:14" ht="15.75" thickBot="1">
      <c r="A131" s="32" t="s">
        <v>45</v>
      </c>
      <c r="B131" s="43">
        <v>25.2</v>
      </c>
      <c r="C131" s="11">
        <v>5113</v>
      </c>
      <c r="D131" s="11">
        <v>35341</v>
      </c>
      <c r="E131" s="11">
        <v>5368</v>
      </c>
      <c r="F131" s="17">
        <v>22</v>
      </c>
      <c r="G131" s="11">
        <v>35108</v>
      </c>
      <c r="H131" s="11">
        <v>29478</v>
      </c>
      <c r="I131" s="11">
        <v>5630</v>
      </c>
      <c r="J131" s="10">
        <v>0.98276379396566094</v>
      </c>
      <c r="K131" s="10">
        <v>0.84</v>
      </c>
      <c r="L131" s="20">
        <f>H131/B131</f>
        <v>1169.7619047619048</v>
      </c>
      <c r="M131" s="17">
        <f>NORMDIST(L131,$L$200,$L$201,FALSE)</f>
        <v>5.1253393626206909E-4</v>
      </c>
      <c r="N131" s="17"/>
    </row>
    <row r="132" spans="1:14" ht="15.75" thickBot="1">
      <c r="A132" s="33" t="s">
        <v>71</v>
      </c>
      <c r="B132" s="25">
        <v>36.5</v>
      </c>
      <c r="C132" s="11">
        <v>18159</v>
      </c>
      <c r="D132" s="11">
        <v>58074</v>
      </c>
      <c r="E132" s="11">
        <v>13138</v>
      </c>
      <c r="F132" s="8">
        <v>-937</v>
      </c>
      <c r="G132" s="11">
        <v>62158</v>
      </c>
      <c r="H132" s="11">
        <v>44015</v>
      </c>
      <c r="I132" s="11">
        <v>18143</v>
      </c>
      <c r="J132" s="10">
        <v>1.0003636446282871</v>
      </c>
      <c r="K132" s="10">
        <v>0.71</v>
      </c>
      <c r="L132" s="20">
        <f>H132/B132</f>
        <v>1205.8904109589041</v>
      </c>
      <c r="M132" s="17">
        <f>NORMDIST(L132,$L$200,$L$201,FALSE)</f>
        <v>5.0703043483855319E-4</v>
      </c>
      <c r="N132" s="17"/>
    </row>
    <row r="133" spans="1:14" ht="15.75" thickBot="1">
      <c r="A133" s="33" t="s">
        <v>58</v>
      </c>
      <c r="B133" s="25">
        <v>186.4</v>
      </c>
      <c r="C133" s="28">
        <v>33243</v>
      </c>
      <c r="D133" s="28">
        <v>300704</v>
      </c>
      <c r="E133" s="28">
        <v>73341</v>
      </c>
      <c r="F133" s="28">
        <v>-623</v>
      </c>
      <c r="G133" s="28">
        <v>259983</v>
      </c>
      <c r="H133" s="28">
        <v>225378</v>
      </c>
      <c r="I133" s="28">
        <v>34605</v>
      </c>
      <c r="J133" s="10">
        <v>0.99399311987298222</v>
      </c>
      <c r="K133" s="18">
        <v>0.87</v>
      </c>
      <c r="L133" s="20">
        <f>H133/B133</f>
        <v>1209.1094420600857</v>
      </c>
      <c r="M133" s="17">
        <f>NORMDIST(L133,$L$200,$L$201,FALSE)</f>
        <v>5.0648775454242194E-4</v>
      </c>
      <c r="N133" s="17"/>
    </row>
    <row r="134" spans="1:14" ht="15.75" thickBot="1">
      <c r="A134" s="33" t="s">
        <v>37</v>
      </c>
      <c r="B134" s="25">
        <v>128.9</v>
      </c>
      <c r="C134" s="11">
        <v>70909</v>
      </c>
      <c r="D134" s="11">
        <v>232902</v>
      </c>
      <c r="E134" s="11">
        <v>54667</v>
      </c>
      <c r="F134" s="28">
        <v>-16796</v>
      </c>
      <c r="G134" s="11">
        <v>232348</v>
      </c>
      <c r="H134" s="11">
        <v>159350</v>
      </c>
      <c r="I134" s="11">
        <v>72998</v>
      </c>
      <c r="J134" s="10">
        <v>0.98706012797403353</v>
      </c>
      <c r="K134" s="10">
        <v>0.69</v>
      </c>
      <c r="L134" s="20">
        <f>H134/B134</f>
        <v>1236.2296353762606</v>
      </c>
      <c r="M134" s="17">
        <f>NORMDIST(L134,$L$200,$L$201,FALSE)</f>
        <v>5.0158349031676722E-4</v>
      </c>
      <c r="N134" s="17"/>
    </row>
    <row r="135" spans="1:14" ht="15.75" thickBot="1">
      <c r="A135" s="32" t="s">
        <v>42</v>
      </c>
      <c r="B135" s="43">
        <v>14.3</v>
      </c>
      <c r="C135" s="28">
        <v>8481</v>
      </c>
      <c r="D135" s="11">
        <v>20431</v>
      </c>
      <c r="E135" s="11">
        <v>3017</v>
      </c>
      <c r="F135" s="17"/>
      <c r="G135" s="11">
        <v>25895</v>
      </c>
      <c r="H135" s="11">
        <v>17723</v>
      </c>
      <c r="I135" s="11">
        <v>8172</v>
      </c>
      <c r="J135" s="10">
        <v>1.0177443436315607</v>
      </c>
      <c r="K135" s="10">
        <v>0.68</v>
      </c>
      <c r="L135" s="20">
        <f>H135/B135</f>
        <v>1239.3706293706293</v>
      </c>
      <c r="M135" s="17">
        <f>NORMDIST(L135,$L$200,$L$201,FALSE)</f>
        <v>5.0097759679980619E-4</v>
      </c>
      <c r="N135" s="17"/>
    </row>
    <row r="136" spans="1:14" ht="15.75" thickBot="1">
      <c r="A136" s="34" t="s">
        <v>152</v>
      </c>
      <c r="B136" s="25">
        <v>53.4</v>
      </c>
      <c r="C136" s="28">
        <v>11492</v>
      </c>
      <c r="D136" s="28">
        <v>86476</v>
      </c>
      <c r="E136" s="28">
        <v>17757</v>
      </c>
      <c r="F136" s="28">
        <v>-1302</v>
      </c>
      <c r="G136" s="28">
        <v>78909</v>
      </c>
      <c r="H136" s="28">
        <v>66506</v>
      </c>
      <c r="I136" s="28">
        <v>12403</v>
      </c>
      <c r="J136" s="18">
        <v>0.98648708782651262</v>
      </c>
      <c r="K136" s="18">
        <v>0.84</v>
      </c>
      <c r="L136" s="20">
        <f>H136/B136</f>
        <v>1245.4307116104869</v>
      </c>
      <c r="M136" s="17">
        <f>NORMDIST(L136,$L$200,$L$201,FALSE)</f>
        <v>4.9978670532590988E-4</v>
      </c>
      <c r="N136" s="17"/>
    </row>
    <row r="137" spans="1:14" ht="15.75" thickBot="1">
      <c r="A137" s="32" t="s">
        <v>27</v>
      </c>
      <c r="B137" s="43">
        <v>4.3</v>
      </c>
      <c r="C137" s="28">
        <v>1706</v>
      </c>
      <c r="D137" s="11">
        <v>6474.4</v>
      </c>
      <c r="E137" s="17">
        <v>689</v>
      </c>
      <c r="F137" s="17">
        <v>-51</v>
      </c>
      <c r="G137" s="11">
        <v>7440.4</v>
      </c>
      <c r="H137" s="28">
        <v>5466</v>
      </c>
      <c r="I137" s="28">
        <v>1974.4</v>
      </c>
      <c r="J137" s="10">
        <v>0.95319475446428581</v>
      </c>
      <c r="K137" s="10">
        <v>0.73</v>
      </c>
      <c r="L137" s="20">
        <f>H137/B137</f>
        <v>1271.1627906976744</v>
      </c>
      <c r="M137" s="17">
        <f>NORMDIST(L137,$L$200,$L$201,FALSE)</f>
        <v>4.9441332264989473E-4</v>
      </c>
      <c r="N137" s="17"/>
    </row>
    <row r="138" spans="1:14" ht="15.75" thickBot="1">
      <c r="A138" s="33" t="s">
        <v>5</v>
      </c>
      <c r="B138" s="25">
        <v>25.1</v>
      </c>
      <c r="C138" s="28">
        <v>66926</v>
      </c>
      <c r="D138" s="11">
        <v>32065</v>
      </c>
      <c r="E138" s="28">
        <v>9891</v>
      </c>
      <c r="F138" s="17"/>
      <c r="G138" s="11">
        <v>89100</v>
      </c>
      <c r="H138" s="28">
        <v>32141</v>
      </c>
      <c r="I138" s="28">
        <v>56959</v>
      </c>
      <c r="J138" s="10">
        <v>1.449490394155317</v>
      </c>
      <c r="K138" s="10">
        <v>0.36</v>
      </c>
      <c r="L138" s="20">
        <f>H138/B138</f>
        <v>1280.5179282868526</v>
      </c>
      <c r="M138" s="17">
        <f>NORMDIST(L138,$L$200,$L$201,FALSE)</f>
        <v>4.9233506974543284E-4</v>
      </c>
      <c r="N138" s="17"/>
    </row>
    <row r="139" spans="1:14" ht="15.75" thickBot="1">
      <c r="A139" s="33" t="s">
        <v>118</v>
      </c>
      <c r="B139" s="1">
        <v>53.4</v>
      </c>
      <c r="C139" s="11">
        <v>25486</v>
      </c>
      <c r="D139" s="11">
        <v>94300</v>
      </c>
      <c r="E139" s="11">
        <v>19429</v>
      </c>
      <c r="F139" s="17">
        <v>296</v>
      </c>
      <c r="G139" s="11">
        <v>100653</v>
      </c>
      <c r="H139" s="11">
        <v>68839</v>
      </c>
      <c r="I139" s="11">
        <v>31814</v>
      </c>
      <c r="J139" s="10">
        <v>0.91581412055822364</v>
      </c>
      <c r="K139" s="10">
        <v>0.68</v>
      </c>
      <c r="L139" s="20">
        <f>H139/B139</f>
        <v>1289.1198501872659</v>
      </c>
      <c r="M139" s="17">
        <f>NORMDIST(L139,$L$200,$L$201,FALSE)</f>
        <v>4.9036668152476219E-4</v>
      </c>
      <c r="N139" s="17"/>
    </row>
    <row r="140" spans="1:14" ht="15.75" thickBot="1">
      <c r="A140" s="33" t="s">
        <v>10</v>
      </c>
      <c r="B140" s="1">
        <v>48.1</v>
      </c>
      <c r="C140" s="28">
        <v>49461</v>
      </c>
      <c r="D140" s="11">
        <v>75432</v>
      </c>
      <c r="E140" s="28">
        <v>9979</v>
      </c>
      <c r="F140" s="28">
        <v>-37803</v>
      </c>
      <c r="G140" s="11">
        <v>77111</v>
      </c>
      <c r="H140" s="28">
        <v>62325</v>
      </c>
      <c r="I140" s="28">
        <v>14786</v>
      </c>
      <c r="J140" s="10">
        <v>2.2540687160940327</v>
      </c>
      <c r="K140" s="10">
        <v>0.81</v>
      </c>
      <c r="L140" s="20">
        <f>H140/B140</f>
        <v>1295.7380457380457</v>
      </c>
      <c r="M140" s="17">
        <f>NORMDIST(L140,$L$200,$L$201,FALSE)</f>
        <v>4.8881522508765552E-4</v>
      </c>
      <c r="N140" s="17"/>
    </row>
    <row r="141" spans="1:14" ht="15.75" thickBot="1">
      <c r="A141" s="33" t="s">
        <v>163</v>
      </c>
      <c r="B141" s="25">
        <v>41.5</v>
      </c>
      <c r="C141" s="28">
        <v>40406</v>
      </c>
      <c r="D141" s="11">
        <v>66172</v>
      </c>
      <c r="E141" s="28">
        <v>10504</v>
      </c>
      <c r="F141" s="17">
        <v>-8628</v>
      </c>
      <c r="G141" s="11">
        <v>87446</v>
      </c>
      <c r="H141" s="11">
        <v>53857</v>
      </c>
      <c r="I141" s="11">
        <v>33589</v>
      </c>
      <c r="J141" s="10">
        <v>1.1449192176870748</v>
      </c>
      <c r="K141" s="10">
        <v>0.62</v>
      </c>
      <c r="L141" s="20">
        <f>H141/B141</f>
        <v>1297.7590361445782</v>
      </c>
      <c r="M141" s="17">
        <f>NORMDIST(L141,$L$200,$L$201,FALSE)</f>
        <v>4.8833510199341242E-4</v>
      </c>
      <c r="N141" s="17"/>
    </row>
    <row r="142" spans="1:14" ht="15.75" thickBot="1">
      <c r="A142" s="32" t="s">
        <v>15</v>
      </c>
      <c r="B142" s="43">
        <v>3.9</v>
      </c>
      <c r="C142" s="17">
        <v>1015</v>
      </c>
      <c r="D142" s="28">
        <v>5811</v>
      </c>
      <c r="E142" s="17">
        <v>597</v>
      </c>
      <c r="F142" s="17"/>
      <c r="G142" s="28">
        <v>6229</v>
      </c>
      <c r="H142" s="28">
        <v>5090</v>
      </c>
      <c r="I142" s="28">
        <v>1139</v>
      </c>
      <c r="J142" s="10">
        <v>0.97621787495205214</v>
      </c>
      <c r="K142" s="18">
        <v>0.82</v>
      </c>
      <c r="L142" s="20">
        <f>H142/B142</f>
        <v>1305.1282051282051</v>
      </c>
      <c r="M142" s="17">
        <f>NORMDIST(L142,$L$200,$L$201,FALSE)</f>
        <v>4.865594443841018E-4</v>
      </c>
      <c r="N142" s="17"/>
    </row>
    <row r="143" spans="1:14" ht="15.75" thickBot="1">
      <c r="A143" s="32" t="s">
        <v>164</v>
      </c>
      <c r="B143" s="43">
        <v>2.8</v>
      </c>
      <c r="C143" s="28">
        <v>633</v>
      </c>
      <c r="D143" s="28">
        <v>4409</v>
      </c>
      <c r="E143" s="17">
        <v>720</v>
      </c>
      <c r="F143" s="17"/>
      <c r="G143" s="28">
        <v>4322</v>
      </c>
      <c r="H143" s="28">
        <v>3715</v>
      </c>
      <c r="I143" s="17">
        <v>607</v>
      </c>
      <c r="J143" s="18">
        <v>1.0070479804825156</v>
      </c>
      <c r="K143" s="18">
        <v>0.86</v>
      </c>
      <c r="L143" s="20">
        <f>H143/B143</f>
        <v>1326.7857142857144</v>
      </c>
      <c r="M143" s="17">
        <f>NORMDIST(L143,$L$200,$L$201,FALSE)</f>
        <v>4.8111789313850947E-4</v>
      </c>
      <c r="N143" s="17"/>
    </row>
    <row r="144" spans="1:14" ht="15.75" thickBot="1">
      <c r="A144" s="32" t="s">
        <v>116</v>
      </c>
      <c r="B144" s="43">
        <v>5</v>
      </c>
      <c r="C144" s="28">
        <v>4759</v>
      </c>
      <c r="D144" s="11">
        <v>9099</v>
      </c>
      <c r="E144" s="28">
        <v>1558</v>
      </c>
      <c r="F144" s="17"/>
      <c r="G144" s="11">
        <v>12300</v>
      </c>
      <c r="H144" s="11">
        <v>6754</v>
      </c>
      <c r="I144" s="28">
        <v>5546</v>
      </c>
      <c r="J144" s="10">
        <v>0.89563718339742737</v>
      </c>
      <c r="K144" s="10">
        <v>0.55000000000000004</v>
      </c>
      <c r="L144" s="20">
        <f>H144/B144</f>
        <v>1350.8</v>
      </c>
      <c r="M144" s="17">
        <f>NORMDIST(L144,$L$200,$L$201,FALSE)</f>
        <v>4.7470715039140408E-4</v>
      </c>
      <c r="N144" s="17"/>
    </row>
    <row r="145" spans="1:14" ht="15.75" thickBot="1">
      <c r="A145" s="32" t="s">
        <v>143</v>
      </c>
      <c r="B145" s="43">
        <v>35.799999999999997</v>
      </c>
      <c r="C145" s="11">
        <v>24837</v>
      </c>
      <c r="D145" s="11">
        <v>52210</v>
      </c>
      <c r="E145" s="28">
        <v>11102</v>
      </c>
      <c r="F145" s="28"/>
      <c r="G145" s="11">
        <v>65945</v>
      </c>
      <c r="H145" s="11">
        <v>49282</v>
      </c>
      <c r="I145" s="11">
        <v>16663</v>
      </c>
      <c r="J145" s="10">
        <v>1.1988420745353703</v>
      </c>
      <c r="K145" s="10">
        <v>0.75</v>
      </c>
      <c r="L145" s="20">
        <f>H145/B145</f>
        <v>1376.5921787709499</v>
      </c>
      <c r="M145" s="17">
        <f>NORMDIST(L145,$L$200,$L$201,FALSE)</f>
        <v>4.6740002007180655E-4</v>
      </c>
      <c r="N145" s="17"/>
    </row>
    <row r="146" spans="1:14" ht="15.75" thickBot="1">
      <c r="A146" s="32" t="s">
        <v>155</v>
      </c>
      <c r="B146" s="43">
        <v>17.5</v>
      </c>
      <c r="C146" s="28">
        <v>4776</v>
      </c>
      <c r="D146" s="28">
        <v>31926.47</v>
      </c>
      <c r="E146" s="28">
        <v>5796</v>
      </c>
      <c r="F146" s="17">
        <v>-343</v>
      </c>
      <c r="G146" s="28">
        <v>30563.47</v>
      </c>
      <c r="H146" s="28">
        <v>24355</v>
      </c>
      <c r="I146" s="28">
        <v>6208.47</v>
      </c>
      <c r="J146" s="10">
        <v>0.94445092907524464</v>
      </c>
      <c r="K146" s="18">
        <v>0.8</v>
      </c>
      <c r="L146" s="20">
        <f>H146/B146</f>
        <v>1391.7142857142858</v>
      </c>
      <c r="M146" s="17">
        <f>NORMDIST(L146,$L$200,$L$201,FALSE)</f>
        <v>4.6292173487078102E-4</v>
      </c>
      <c r="N146" s="17"/>
    </row>
    <row r="147" spans="1:14" ht="15.75" thickBot="1">
      <c r="A147" s="33" t="s">
        <v>153</v>
      </c>
      <c r="B147" s="1">
        <v>38.6</v>
      </c>
      <c r="C147" s="11">
        <v>16356</v>
      </c>
      <c r="D147" s="11">
        <v>75262.97</v>
      </c>
      <c r="E147" s="11">
        <v>20810</v>
      </c>
      <c r="F147" s="17">
        <v>-5118</v>
      </c>
      <c r="G147" s="11">
        <v>65690.97</v>
      </c>
      <c r="H147" s="11">
        <v>53974</v>
      </c>
      <c r="I147" s="11">
        <v>11716.97</v>
      </c>
      <c r="J147" s="10">
        <v>1.0940312723408974</v>
      </c>
      <c r="K147" s="10">
        <v>0.82</v>
      </c>
      <c r="L147" s="20">
        <f>H147/B147</f>
        <v>1398.2901554404145</v>
      </c>
      <c r="M147" s="17">
        <f>NORMDIST(L147,$L$200,$L$201,FALSE)</f>
        <v>4.6093116879354282E-4</v>
      </c>
      <c r="N147" s="17"/>
    </row>
    <row r="148" spans="1:14" ht="15.75" thickBot="1">
      <c r="A148" s="33" t="s">
        <v>167</v>
      </c>
      <c r="B148" s="25">
        <v>125</v>
      </c>
      <c r="C148" s="11">
        <v>67458</v>
      </c>
      <c r="D148" s="11">
        <v>227358</v>
      </c>
      <c r="E148" s="11">
        <v>49227</v>
      </c>
      <c r="F148" s="28">
        <v>-41113</v>
      </c>
      <c r="G148" s="11">
        <v>204476</v>
      </c>
      <c r="H148" s="11">
        <v>178478</v>
      </c>
      <c r="I148" s="11">
        <v>25998</v>
      </c>
      <c r="J148" s="10">
        <v>1.302587981141164</v>
      </c>
      <c r="K148" s="10">
        <v>0.87</v>
      </c>
      <c r="L148" s="20">
        <f>H148/B148</f>
        <v>1427.8240000000001</v>
      </c>
      <c r="M148" s="17">
        <f>NORMDIST(L148,$L$200,$L$201,FALSE)</f>
        <v>4.5168143856377845E-4</v>
      </c>
      <c r="N148" s="17"/>
    </row>
    <row r="149" spans="1:14" ht="15.75" thickBot="1">
      <c r="A149" s="33" t="s">
        <v>165</v>
      </c>
      <c r="B149" s="25">
        <v>237.6</v>
      </c>
      <c r="C149" s="28">
        <v>84078</v>
      </c>
      <c r="D149" s="28">
        <v>420048</v>
      </c>
      <c r="E149" s="31">
        <v>68528</v>
      </c>
      <c r="F149" s="28"/>
      <c r="G149" s="28">
        <v>435598</v>
      </c>
      <c r="H149" s="28">
        <v>344719</v>
      </c>
      <c r="I149" s="28">
        <v>90879</v>
      </c>
      <c r="J149" s="18">
        <v>0.98065259444697317</v>
      </c>
      <c r="K149" s="18">
        <v>0.79</v>
      </c>
      <c r="L149" s="20">
        <f>H149/B149</f>
        <v>1450.837542087542</v>
      </c>
      <c r="M149" s="17">
        <f>NORMDIST(L149,$L$200,$L$201,FALSE)</f>
        <v>4.4414032498912555E-4</v>
      </c>
      <c r="N149" s="17"/>
    </row>
    <row r="150" spans="1:14" ht="15.75" thickBot="1">
      <c r="A150" s="33" t="s">
        <v>120</v>
      </c>
      <c r="B150" s="25">
        <v>44.8</v>
      </c>
      <c r="C150" s="11">
        <v>20129</v>
      </c>
      <c r="D150" s="11">
        <v>79228.42</v>
      </c>
      <c r="E150" s="28">
        <v>10134</v>
      </c>
      <c r="F150" s="17">
        <v>-300</v>
      </c>
      <c r="G150" s="11">
        <v>88923.42</v>
      </c>
      <c r="H150" s="11">
        <v>65967</v>
      </c>
      <c r="I150" s="11">
        <v>22956.42</v>
      </c>
      <c r="J150" s="10">
        <v>0.95890044570475341</v>
      </c>
      <c r="K150" s="10">
        <v>0.74</v>
      </c>
      <c r="L150" s="20">
        <f>H150/B150</f>
        <v>1472.4776785714287</v>
      </c>
      <c r="M150" s="17">
        <f>NORMDIST(L150,$L$200,$L$201,FALSE)</f>
        <v>4.3680084462315277E-4</v>
      </c>
      <c r="N150" s="17"/>
    </row>
    <row r="151" spans="1:14" ht="15.75" thickBot="1">
      <c r="A151" s="37" t="s">
        <v>187</v>
      </c>
      <c r="B151" s="43">
        <v>14.3</v>
      </c>
      <c r="C151" s="11">
        <v>1312</v>
      </c>
      <c r="D151" s="11">
        <v>25042.78</v>
      </c>
      <c r="E151" s="28">
        <v>2862</v>
      </c>
      <c r="F151" s="17"/>
      <c r="G151" s="11">
        <v>23492.78</v>
      </c>
      <c r="H151" s="11">
        <v>21102</v>
      </c>
      <c r="I151" s="11">
        <v>2390.7800000000002</v>
      </c>
      <c r="J151" s="10">
        <v>0.95136419909489212</v>
      </c>
      <c r="K151" s="10">
        <v>0.9</v>
      </c>
      <c r="L151" s="20">
        <f>H151/B151</f>
        <v>1475.6643356643356</v>
      </c>
      <c r="M151" s="17">
        <f>NORMDIST(L151,$L$200,$L$201,FALSE)</f>
        <v>4.3570069161544186E-4</v>
      </c>
      <c r="N151" s="17"/>
    </row>
    <row r="152" spans="1:14" ht="15.75" thickBot="1">
      <c r="A152" s="33" t="s">
        <v>145</v>
      </c>
      <c r="B152" s="25">
        <v>219.3</v>
      </c>
      <c r="C152" s="30">
        <v>39076</v>
      </c>
      <c r="D152" s="30">
        <v>412158</v>
      </c>
      <c r="E152" s="30">
        <v>77042</v>
      </c>
      <c r="F152" s="30">
        <v>-566</v>
      </c>
      <c r="G152" s="30">
        <v>373626</v>
      </c>
      <c r="H152" s="30">
        <v>327358</v>
      </c>
      <c r="I152" s="30">
        <v>46268</v>
      </c>
      <c r="J152" s="29">
        <v>0.97850246599910329</v>
      </c>
      <c r="K152" s="29">
        <v>0.88</v>
      </c>
      <c r="L152" s="20">
        <f>H152/B152</f>
        <v>1492.7405380756952</v>
      </c>
      <c r="M152" s="17">
        <f>NORMDIST(L152,$L$200,$L$201,FALSE)</f>
        <v>4.2972443641734511E-4</v>
      </c>
      <c r="N152" s="17"/>
    </row>
    <row r="153" spans="1:14" ht="15.75" thickBot="1">
      <c r="A153" s="33" t="s">
        <v>158</v>
      </c>
      <c r="B153" s="25">
        <v>39.200000000000003</v>
      </c>
      <c r="C153" s="28">
        <v>10536</v>
      </c>
      <c r="D153" s="28">
        <v>76055</v>
      </c>
      <c r="E153" s="28">
        <v>17739</v>
      </c>
      <c r="F153" s="28">
        <v>-535</v>
      </c>
      <c r="G153" s="28">
        <v>68317</v>
      </c>
      <c r="H153" s="28">
        <v>58779</v>
      </c>
      <c r="I153" s="28">
        <v>9538</v>
      </c>
      <c r="J153" s="18">
        <v>1.0172721136705838</v>
      </c>
      <c r="K153" s="18">
        <v>0.86</v>
      </c>
      <c r="L153" s="20">
        <f>H153/B153</f>
        <v>1499.4642857142856</v>
      </c>
      <c r="M153" s="17">
        <f>NORMDIST(L153,$L$200,$L$201,FALSE)</f>
        <v>4.2733500397421444E-4</v>
      </c>
      <c r="N153" s="17"/>
    </row>
    <row r="154" spans="1:14" ht="15.75" thickBot="1">
      <c r="A154" s="32" t="s">
        <v>14</v>
      </c>
      <c r="B154" s="43">
        <v>7.6</v>
      </c>
      <c r="C154" s="17">
        <v>621</v>
      </c>
      <c r="D154" s="28">
        <v>12815</v>
      </c>
      <c r="E154" s="28">
        <v>1357</v>
      </c>
      <c r="F154" s="17"/>
      <c r="G154" s="28">
        <v>12079</v>
      </c>
      <c r="H154" s="28">
        <v>11461</v>
      </c>
      <c r="I154" s="17">
        <v>618</v>
      </c>
      <c r="J154" s="18">
        <v>1.0002618257985687</v>
      </c>
      <c r="K154" s="18">
        <v>0.95</v>
      </c>
      <c r="L154" s="20">
        <f>H154/B154</f>
        <v>1508.0263157894738</v>
      </c>
      <c r="M154" s="17">
        <f>NORMDIST(L154,$L$200,$L$201,FALSE)</f>
        <v>4.2426374266958363E-4</v>
      </c>
      <c r="N154" s="17"/>
    </row>
    <row r="155" spans="1:14" ht="15.75" thickBot="1">
      <c r="A155" s="32" t="s">
        <v>12</v>
      </c>
      <c r="B155" s="43">
        <v>3.4</v>
      </c>
      <c r="C155" s="17">
        <v>2185</v>
      </c>
      <c r="D155" s="28">
        <v>6785</v>
      </c>
      <c r="E155" s="17">
        <v>1088</v>
      </c>
      <c r="F155" s="17"/>
      <c r="G155" s="28">
        <v>7882</v>
      </c>
      <c r="H155" s="28">
        <v>5138</v>
      </c>
      <c r="I155" s="28">
        <v>2744</v>
      </c>
      <c r="J155" s="18">
        <v>0.90187818149903454</v>
      </c>
      <c r="K155" s="18">
        <v>0.65</v>
      </c>
      <c r="L155" s="20">
        <f>H155/B155</f>
        <v>1511.1764705882354</v>
      </c>
      <c r="M155" s="17">
        <f>NORMDIST(L155,$L$200,$L$201,FALSE)</f>
        <v>4.2312589090923977E-4</v>
      </c>
      <c r="N155" s="17"/>
    </row>
    <row r="156" spans="1:14" ht="15.75" thickBot="1">
      <c r="A156" s="33" t="s">
        <v>125</v>
      </c>
      <c r="B156" s="25">
        <v>197</v>
      </c>
      <c r="C156" s="28">
        <v>50842</v>
      </c>
      <c r="D156" s="11">
        <v>396460</v>
      </c>
      <c r="E156" s="28">
        <v>75494</v>
      </c>
      <c r="F156" s="28">
        <v>-16091</v>
      </c>
      <c r="G156" s="11">
        <v>355717</v>
      </c>
      <c r="H156" s="11">
        <v>299899</v>
      </c>
      <c r="I156" s="11">
        <v>55818</v>
      </c>
      <c r="J156" s="10">
        <v>0.98367855678556781</v>
      </c>
      <c r="K156" s="10">
        <v>0.84</v>
      </c>
      <c r="L156" s="20">
        <f>H156/B156</f>
        <v>1522.3299492385786</v>
      </c>
      <c r="M156" s="17">
        <f>NORMDIST(L156,$L$200,$L$201,FALSE)</f>
        <v>4.1906414807367119E-4</v>
      </c>
      <c r="N156" s="17"/>
    </row>
    <row r="157" spans="1:14" ht="15.75" thickBot="1">
      <c r="A157" s="41" t="s">
        <v>193</v>
      </c>
      <c r="B157" s="25">
        <v>85.4</v>
      </c>
      <c r="C157" s="28">
        <v>5192</v>
      </c>
      <c r="D157" s="28">
        <v>144424.76</v>
      </c>
      <c r="E157" s="28">
        <v>14235</v>
      </c>
      <c r="F157" s="17"/>
      <c r="G157" s="28">
        <v>135381.76000000001</v>
      </c>
      <c r="H157" s="28">
        <v>130159</v>
      </c>
      <c r="I157" s="28">
        <v>5222.76</v>
      </c>
      <c r="J157" s="18">
        <v>0.99976372949761938</v>
      </c>
      <c r="K157" s="18">
        <v>0.96</v>
      </c>
      <c r="L157" s="20">
        <f>H157/B157</f>
        <v>1524.1100702576111</v>
      </c>
      <c r="M157" s="17">
        <f>NORMDIST(L157,$L$200,$L$201,FALSE)</f>
        <v>4.1841121405556043E-4</v>
      </c>
      <c r="N157" s="17"/>
    </row>
    <row r="158" spans="1:14" ht="15.75" thickBot="1">
      <c r="A158" s="32" t="s">
        <v>106</v>
      </c>
      <c r="B158" s="43">
        <v>11.2</v>
      </c>
      <c r="C158" s="28">
        <v>1853</v>
      </c>
      <c r="D158" s="28">
        <v>19595</v>
      </c>
      <c r="E158" s="28">
        <v>2038</v>
      </c>
      <c r="F158" s="17"/>
      <c r="G158" s="28">
        <v>19410</v>
      </c>
      <c r="H158" s="28">
        <v>17090</v>
      </c>
      <c r="I158" s="28">
        <v>2320</v>
      </c>
      <c r="J158" s="10">
        <v>0.973400922708891</v>
      </c>
      <c r="K158" s="18">
        <v>0.88</v>
      </c>
      <c r="L158" s="20">
        <f>H158/B158</f>
        <v>1525.8928571428573</v>
      </c>
      <c r="M158" s="17">
        <f>NORMDIST(L158,$L$200,$L$201,FALSE)</f>
        <v>4.1775603877956872E-4</v>
      </c>
      <c r="N158" s="17"/>
    </row>
    <row r="159" spans="1:14" ht="15.75" thickBot="1">
      <c r="A159" s="33" t="s">
        <v>51</v>
      </c>
      <c r="B159" s="25">
        <v>52.4</v>
      </c>
      <c r="C159" s="28">
        <v>28279</v>
      </c>
      <c r="D159" s="28">
        <v>88106.19</v>
      </c>
      <c r="E159" s="28">
        <v>10794</v>
      </c>
      <c r="F159" s="28">
        <v>-2752.33</v>
      </c>
      <c r="G159" s="28">
        <v>102838.86</v>
      </c>
      <c r="H159" s="28">
        <v>81632</v>
      </c>
      <c r="I159" s="28">
        <v>21206.86</v>
      </c>
      <c r="J159" s="18">
        <v>1.0948518411917618</v>
      </c>
      <c r="K159" s="18">
        <v>0.79</v>
      </c>
      <c r="L159" s="20">
        <f>H159/B159</f>
        <v>1557.8625954198474</v>
      </c>
      <c r="M159" s="17">
        <f>NORMDIST(L159,$L$200,$L$201,FALSE)</f>
        <v>4.0580284289200503E-4</v>
      </c>
      <c r="N159" s="17"/>
    </row>
    <row r="160" spans="1:14" ht="15.75" thickBot="1">
      <c r="A160" s="35" t="s">
        <v>108</v>
      </c>
      <c r="B160" s="43">
        <v>1.6</v>
      </c>
      <c r="C160" s="27">
        <v>150</v>
      </c>
      <c r="D160" s="30">
        <v>2555.5300000000002</v>
      </c>
      <c r="E160" s="27">
        <v>490</v>
      </c>
      <c r="F160" s="27">
        <v>629</v>
      </c>
      <c r="G160" s="30">
        <v>2844.53</v>
      </c>
      <c r="H160" s="30">
        <v>2516</v>
      </c>
      <c r="I160" s="27">
        <v>328.53</v>
      </c>
      <c r="J160" s="18">
        <v>0.93374354711211227</v>
      </c>
      <c r="K160" s="29">
        <v>0.88</v>
      </c>
      <c r="L160" s="20">
        <f>H160/B160</f>
        <v>1572.5</v>
      </c>
      <c r="M160" s="17">
        <f>NORMDIST(L160,$L$200,$L$201,FALSE)</f>
        <v>4.0020981742714903E-4</v>
      </c>
      <c r="N160" s="17"/>
    </row>
    <row r="161" spans="1:14" ht="15.75" thickBot="1">
      <c r="A161" s="32" t="s">
        <v>17</v>
      </c>
      <c r="B161" s="43">
        <v>7.9</v>
      </c>
      <c r="C161" s="17">
        <v>717</v>
      </c>
      <c r="D161" s="28">
        <v>13751</v>
      </c>
      <c r="E161" s="28">
        <v>1299</v>
      </c>
      <c r="F161" s="17"/>
      <c r="G161" s="28">
        <v>13169</v>
      </c>
      <c r="H161" s="28">
        <v>12469</v>
      </c>
      <c r="I161" s="17">
        <v>700</v>
      </c>
      <c r="J161" s="18">
        <v>1.0013652425313202</v>
      </c>
      <c r="K161" s="18">
        <v>0.95</v>
      </c>
      <c r="L161" s="20">
        <f>H161/B161</f>
        <v>1578.3544303797469</v>
      </c>
      <c r="M161" s="17">
        <f>NORMDIST(L161,$L$200,$L$201,FALSE)</f>
        <v>3.9795337407227851E-4</v>
      </c>
      <c r="N161" s="17"/>
    </row>
    <row r="162" spans="1:14" ht="15.75" thickBot="1">
      <c r="A162" s="32" t="s">
        <v>183</v>
      </c>
      <c r="B162" s="43">
        <v>11.4</v>
      </c>
      <c r="C162" s="17">
        <v>706</v>
      </c>
      <c r="D162" s="11">
        <v>20134</v>
      </c>
      <c r="E162" s="11">
        <v>2363</v>
      </c>
      <c r="F162" s="17">
        <v>-292</v>
      </c>
      <c r="G162" s="11">
        <v>18185</v>
      </c>
      <c r="H162" s="11">
        <v>18125</v>
      </c>
      <c r="I162" s="17">
        <v>60</v>
      </c>
      <c r="J162" s="10">
        <v>1.0369586360775789</v>
      </c>
      <c r="K162" s="10">
        <v>1</v>
      </c>
      <c r="L162" s="20">
        <f>H162/B162</f>
        <v>1589.9122807017543</v>
      </c>
      <c r="M162" s="17">
        <f>NORMDIST(L162,$L$200,$L$201,FALSE)</f>
        <v>3.9346783811274088E-4</v>
      </c>
      <c r="N162" s="17"/>
    </row>
    <row r="163" spans="1:14" ht="15.75" thickBot="1">
      <c r="A163" s="32" t="s">
        <v>8</v>
      </c>
      <c r="B163" s="43">
        <v>7.6</v>
      </c>
      <c r="C163" s="28">
        <v>1341</v>
      </c>
      <c r="D163" s="28">
        <v>13518</v>
      </c>
      <c r="E163" s="17">
        <v>1178</v>
      </c>
      <c r="F163" s="17">
        <v>-47</v>
      </c>
      <c r="G163" s="28">
        <v>13634</v>
      </c>
      <c r="H163" s="28">
        <v>12100</v>
      </c>
      <c r="I163" s="28">
        <v>1534</v>
      </c>
      <c r="J163" s="10">
        <v>0.98430000813471086</v>
      </c>
      <c r="K163" s="18">
        <v>0.89</v>
      </c>
      <c r="L163" s="20">
        <f>H163/B163</f>
        <v>1592.1052631578948</v>
      </c>
      <c r="M163" s="17">
        <f>NORMDIST(L163,$L$200,$L$201,FALSE)</f>
        <v>3.9261229175236264E-4</v>
      </c>
      <c r="N163" s="17"/>
    </row>
    <row r="164" spans="1:14" ht="15.75" thickBot="1">
      <c r="A164" s="33" t="s">
        <v>61</v>
      </c>
      <c r="B164" s="25">
        <v>273.2</v>
      </c>
      <c r="C164" s="28">
        <v>168017</v>
      </c>
      <c r="D164" s="11">
        <v>588222</v>
      </c>
      <c r="E164" s="28">
        <v>133876</v>
      </c>
      <c r="F164" s="28">
        <v>2723</v>
      </c>
      <c r="G164" s="11">
        <v>625086</v>
      </c>
      <c r="H164" s="11">
        <v>438891</v>
      </c>
      <c r="I164" s="28">
        <v>186195</v>
      </c>
      <c r="J164" s="10">
        <v>0.96022919953004904</v>
      </c>
      <c r="K164" s="10">
        <v>0.7</v>
      </c>
      <c r="L164" s="20">
        <f>H164/B164</f>
        <v>1606.4824304538799</v>
      </c>
      <c r="M164" s="17">
        <f>NORMDIST(L164,$L$200,$L$201,FALSE)</f>
        <v>3.8696990634875454E-4</v>
      </c>
      <c r="N164" s="17"/>
    </row>
    <row r="165" spans="1:14" ht="15.75" thickBot="1">
      <c r="A165" s="40" t="s">
        <v>192</v>
      </c>
      <c r="B165" s="25">
        <v>28.2</v>
      </c>
      <c r="C165" s="28">
        <v>12105</v>
      </c>
      <c r="D165" s="28">
        <v>53926</v>
      </c>
      <c r="E165" s="28">
        <v>8295</v>
      </c>
      <c r="F165" s="28">
        <v>-100</v>
      </c>
      <c r="G165" s="28">
        <v>57636</v>
      </c>
      <c r="H165" s="28">
        <v>45796</v>
      </c>
      <c r="I165" s="28">
        <v>11840</v>
      </c>
      <c r="J165" s="18">
        <v>1.0058202104060969</v>
      </c>
      <c r="K165" s="18">
        <v>0.79</v>
      </c>
      <c r="L165" s="20">
        <f>H165/B165</f>
        <v>1623.9716312056737</v>
      </c>
      <c r="M165" s="17">
        <f>NORMDIST(L165,$L$200,$L$201,FALSE)</f>
        <v>3.800331224976501E-4</v>
      </c>
      <c r="N165" s="17"/>
    </row>
    <row r="166" spans="1:14" ht="15.75" thickBot="1">
      <c r="A166" s="32" t="s">
        <v>9</v>
      </c>
      <c r="B166" s="43">
        <v>11.8</v>
      </c>
      <c r="C166" s="11">
        <v>1513</v>
      </c>
      <c r="D166" s="11">
        <v>22078</v>
      </c>
      <c r="E166" s="11">
        <v>3498</v>
      </c>
      <c r="F166" s="17">
        <v>341</v>
      </c>
      <c r="G166" s="11">
        <v>20434</v>
      </c>
      <c r="H166" s="11">
        <v>19248</v>
      </c>
      <c r="I166" s="11">
        <v>1186</v>
      </c>
      <c r="J166" s="10">
        <v>1.0172823846519741</v>
      </c>
      <c r="K166" s="10">
        <v>0.94</v>
      </c>
      <c r="L166" s="20">
        <f>H166/B166</f>
        <v>1631.1864406779659</v>
      </c>
      <c r="M166" s="17">
        <f>NORMDIST(L166,$L$200,$L$201,FALSE)</f>
        <v>3.771500129789786E-4</v>
      </c>
      <c r="N166" s="17"/>
    </row>
    <row r="167" spans="1:14" ht="15.75" thickBot="1">
      <c r="A167" s="35" t="s">
        <v>173</v>
      </c>
      <c r="B167" s="43">
        <v>7.3</v>
      </c>
      <c r="C167" s="28">
        <v>2286</v>
      </c>
      <c r="D167" s="28">
        <v>14322</v>
      </c>
      <c r="E167" s="28">
        <v>2503</v>
      </c>
      <c r="F167" s="17"/>
      <c r="G167" s="28">
        <v>14105</v>
      </c>
      <c r="H167" s="28">
        <v>11999</v>
      </c>
      <c r="I167" s="28">
        <v>2106</v>
      </c>
      <c r="J167" s="10">
        <v>1.015229714865894</v>
      </c>
      <c r="K167" s="18">
        <v>0.85</v>
      </c>
      <c r="L167" s="20">
        <f>H167/B167</f>
        <v>1643.6986301369864</v>
      </c>
      <c r="M167" s="17">
        <f>NORMDIST(L167,$L$200,$L$201,FALSE)</f>
        <v>3.7212274552172E-4</v>
      </c>
      <c r="N167" s="17"/>
    </row>
    <row r="168" spans="1:14" ht="15.75" thickBot="1">
      <c r="A168" s="33" t="s">
        <v>182</v>
      </c>
      <c r="B168" s="25">
        <v>418.6</v>
      </c>
      <c r="C168" s="11">
        <v>103025.75</v>
      </c>
      <c r="D168" s="11">
        <v>867715.8</v>
      </c>
      <c r="E168" s="28">
        <v>140497</v>
      </c>
      <c r="F168" s="28">
        <v>1969</v>
      </c>
      <c r="G168" s="11">
        <v>832213.55</v>
      </c>
      <c r="H168" s="11">
        <v>705537</v>
      </c>
      <c r="I168" s="11">
        <v>126676.55</v>
      </c>
      <c r="J168" s="10">
        <v>0.96756555718567971</v>
      </c>
      <c r="K168" s="10">
        <v>0.85</v>
      </c>
      <c r="L168" s="20">
        <f>H168/B168</f>
        <v>1685.4682274247491</v>
      </c>
      <c r="M168" s="17">
        <f>NORMDIST(L168,$L$200,$L$201,FALSE)</f>
        <v>3.5512695003277829E-4</v>
      </c>
      <c r="N168" s="17"/>
    </row>
    <row r="169" spans="1:14" ht="15.75" thickBot="1">
      <c r="A169" s="14" t="s">
        <v>91</v>
      </c>
      <c r="B169" s="25">
        <v>91.7</v>
      </c>
      <c r="C169" s="11">
        <v>18675</v>
      </c>
      <c r="D169" s="11">
        <v>188123</v>
      </c>
      <c r="E169" s="11">
        <v>31794</v>
      </c>
      <c r="F169" s="17"/>
      <c r="G169" s="11">
        <v>175004</v>
      </c>
      <c r="H169" s="11">
        <v>154673</v>
      </c>
      <c r="I169" s="11">
        <v>20331</v>
      </c>
      <c r="J169" s="10">
        <v>0.98940695584312577</v>
      </c>
      <c r="K169" s="10">
        <v>0.88</v>
      </c>
      <c r="L169" s="20">
        <f>H169/B169</f>
        <v>1686.7284623773173</v>
      </c>
      <c r="M169" s="17">
        <f>NORMDIST(L169,$L$200,$L$201,FALSE)</f>
        <v>3.5460986856764606E-4</v>
      </c>
      <c r="N169" s="17"/>
    </row>
    <row r="170" spans="1:14" ht="15.75" thickBot="1">
      <c r="A170" s="32" t="s">
        <v>178</v>
      </c>
      <c r="B170" s="43">
        <v>19.600000000000001</v>
      </c>
      <c r="C170" s="11">
        <v>1155</v>
      </c>
      <c r="D170" s="11">
        <v>35353.199999999997</v>
      </c>
      <c r="E170" s="11">
        <v>2415</v>
      </c>
      <c r="F170" s="17"/>
      <c r="G170" s="11">
        <v>34093.199999999997</v>
      </c>
      <c r="H170" s="11">
        <v>33069</v>
      </c>
      <c r="I170" s="17">
        <v>1024.2</v>
      </c>
      <c r="J170" s="10">
        <v>1.0039710731005338</v>
      </c>
      <c r="K170" s="10">
        <v>0.97</v>
      </c>
      <c r="L170" s="20">
        <f>H170/B170</f>
        <v>1687.1938775510203</v>
      </c>
      <c r="M170" s="17">
        <f>NORMDIST(L170,$L$200,$L$201,FALSE)</f>
        <v>3.5441885163496172E-4</v>
      </c>
      <c r="N170" s="17"/>
    </row>
    <row r="171" spans="1:14" ht="15.75" thickBot="1">
      <c r="A171" s="32" t="s">
        <v>54</v>
      </c>
      <c r="B171" s="43">
        <v>21.4</v>
      </c>
      <c r="C171" s="11">
        <v>10741</v>
      </c>
      <c r="D171" s="11">
        <v>44033</v>
      </c>
      <c r="E171" s="11">
        <v>5654</v>
      </c>
      <c r="F171" s="17">
        <v>-5640</v>
      </c>
      <c r="G171" s="11">
        <v>43480</v>
      </c>
      <c r="H171" s="11">
        <v>36414</v>
      </c>
      <c r="I171" s="28">
        <v>7066</v>
      </c>
      <c r="J171" s="10">
        <v>1.1122514432328416</v>
      </c>
      <c r="K171" s="10">
        <v>0.84</v>
      </c>
      <c r="L171" s="20">
        <f>H171/B171</f>
        <v>1701.5887850467291</v>
      </c>
      <c r="M171" s="17">
        <f>NORMDIST(L171,$L$200,$L$201,FALSE)</f>
        <v>3.4849724486715815E-4</v>
      </c>
      <c r="N171" s="17"/>
    </row>
    <row r="172" spans="1:14" ht="15.75" thickBot="1">
      <c r="A172" s="33" t="s">
        <v>50</v>
      </c>
      <c r="B172" s="25">
        <v>33.200000000000003</v>
      </c>
      <c r="C172" s="11">
        <v>30680</v>
      </c>
      <c r="D172" s="11">
        <v>52128</v>
      </c>
      <c r="E172" s="28">
        <v>13526</v>
      </c>
      <c r="F172" s="17"/>
      <c r="G172" s="11">
        <v>69282</v>
      </c>
      <c r="H172" s="11">
        <v>57805</v>
      </c>
      <c r="I172" s="11">
        <v>11477</v>
      </c>
      <c r="J172" s="10">
        <v>1.497461271436713</v>
      </c>
      <c r="K172" s="10">
        <v>0.83</v>
      </c>
      <c r="L172" s="20">
        <f>H172/B172</f>
        <v>1741.1144578313251</v>
      </c>
      <c r="M172" s="17">
        <f>NORMDIST(L172,$L$200,$L$201,FALSE)</f>
        <v>3.3213193272390055E-4</v>
      </c>
      <c r="N172" s="17"/>
    </row>
    <row r="173" spans="1:14" ht="15.75" thickBot="1">
      <c r="A173" s="33" t="s">
        <v>43</v>
      </c>
      <c r="B173" s="25">
        <v>24.1</v>
      </c>
      <c r="C173" s="11">
        <v>7937</v>
      </c>
      <c r="D173" s="11">
        <v>48458</v>
      </c>
      <c r="E173" s="11">
        <v>6185</v>
      </c>
      <c r="F173" s="17"/>
      <c r="G173" s="11">
        <v>50210</v>
      </c>
      <c r="H173" s="11">
        <v>42377</v>
      </c>
      <c r="I173" s="11">
        <v>7833</v>
      </c>
      <c r="J173" s="10">
        <v>1.0024601991815107</v>
      </c>
      <c r="K173" s="18">
        <v>0.84</v>
      </c>
      <c r="L173" s="20">
        <f>H173/B173</f>
        <v>1758.3817427385891</v>
      </c>
      <c r="M173" s="17">
        <f>NORMDIST(L173,$L$200,$L$201,FALSE)</f>
        <v>3.2495162019657961E-4</v>
      </c>
      <c r="N173" s="17"/>
    </row>
    <row r="174" spans="1:14" ht="15.75" thickBot="1">
      <c r="A174" s="33" t="s">
        <v>171</v>
      </c>
      <c r="B174" s="25">
        <v>149.6</v>
      </c>
      <c r="C174" s="11">
        <v>71987</v>
      </c>
      <c r="D174" s="11">
        <v>321794</v>
      </c>
      <c r="E174" s="28">
        <v>55132</v>
      </c>
      <c r="F174" s="28">
        <v>-4380</v>
      </c>
      <c r="G174" s="11">
        <v>334269</v>
      </c>
      <c r="H174" s="11">
        <v>270586</v>
      </c>
      <c r="I174" s="28">
        <v>63683</v>
      </c>
      <c r="J174" s="10">
        <v>1.0316605790713811</v>
      </c>
      <c r="K174" s="10">
        <v>0.81</v>
      </c>
      <c r="L174" s="20">
        <f>H174/B174</f>
        <v>1808.7299465240642</v>
      </c>
      <c r="M174" s="17">
        <f>NORMDIST(L174,$L$200,$L$201,FALSE)</f>
        <v>3.0399746869406047E-4</v>
      </c>
      <c r="N174" s="17"/>
    </row>
    <row r="175" spans="1:14" ht="15.75" thickBot="1">
      <c r="A175" s="33" t="s">
        <v>150</v>
      </c>
      <c r="B175" s="25">
        <v>35.5</v>
      </c>
      <c r="C175" s="30">
        <v>13344</v>
      </c>
      <c r="D175" s="30">
        <v>74120</v>
      </c>
      <c r="E175" s="30">
        <v>12711</v>
      </c>
      <c r="F175" s="27">
        <v>-624</v>
      </c>
      <c r="G175" s="30">
        <v>74129</v>
      </c>
      <c r="H175" s="30">
        <v>64766</v>
      </c>
      <c r="I175" s="30">
        <v>9363</v>
      </c>
      <c r="J175" s="29">
        <v>1.0654931315291603</v>
      </c>
      <c r="K175" s="29">
        <v>0.87</v>
      </c>
      <c r="L175" s="20">
        <f>H175/B175</f>
        <v>1824.394366197183</v>
      </c>
      <c r="M175" s="17">
        <f>NORMDIST(L175,$L$200,$L$201,FALSE)</f>
        <v>2.9749317575726071E-4</v>
      </c>
      <c r="N175" s="17"/>
    </row>
    <row r="176" spans="1:14" ht="15.75" thickBot="1">
      <c r="A176" s="32" t="s">
        <v>103</v>
      </c>
      <c r="B176" s="43">
        <v>1.8</v>
      </c>
      <c r="C176" s="17">
        <v>434</v>
      </c>
      <c r="D176" s="28">
        <v>4338</v>
      </c>
      <c r="E176" s="17">
        <v>1041</v>
      </c>
      <c r="F176" s="17">
        <v>-62</v>
      </c>
      <c r="G176" s="28">
        <v>3669</v>
      </c>
      <c r="H176" s="28">
        <v>3374</v>
      </c>
      <c r="I176" s="17">
        <v>295</v>
      </c>
      <c r="J176" s="18">
        <v>1.042967542503864</v>
      </c>
      <c r="K176" s="18">
        <v>0.92</v>
      </c>
      <c r="L176" s="20">
        <f>H176/B176</f>
        <v>1874.4444444444443</v>
      </c>
      <c r="M176" s="17">
        <f>NORMDIST(L176,$L$200,$L$201,FALSE)</f>
        <v>2.7684468517799875E-4</v>
      </c>
      <c r="N176" s="17"/>
    </row>
    <row r="177" spans="1:14" ht="15.75" thickBot="1">
      <c r="A177" s="32" t="s">
        <v>47</v>
      </c>
      <c r="B177" s="43">
        <v>15</v>
      </c>
      <c r="C177" s="28">
        <v>5468</v>
      </c>
      <c r="D177" s="11">
        <v>33152.86</v>
      </c>
      <c r="E177" s="28">
        <v>5090</v>
      </c>
      <c r="F177" s="17">
        <v>-457</v>
      </c>
      <c r="G177" s="11">
        <v>33073.86</v>
      </c>
      <c r="H177" s="11">
        <v>28220</v>
      </c>
      <c r="I177" s="28">
        <v>4853.8599999999997</v>
      </c>
      <c r="J177" s="10">
        <v>1.0222467258763175</v>
      </c>
      <c r="K177" s="10">
        <v>0.85</v>
      </c>
      <c r="L177" s="20">
        <f>H177/B177</f>
        <v>1881.3333333333333</v>
      </c>
      <c r="M177" s="17">
        <f>NORMDIST(L177,$L$200,$L$201,FALSE)</f>
        <v>2.740246563970283E-4</v>
      </c>
      <c r="N177" s="17"/>
    </row>
    <row r="178" spans="1:14" ht="15.75" thickBot="1">
      <c r="A178" s="33" t="s">
        <v>53</v>
      </c>
      <c r="B178" s="25">
        <v>89.8</v>
      </c>
      <c r="C178" s="11">
        <v>7694</v>
      </c>
      <c r="D178" s="11">
        <v>203254</v>
      </c>
      <c r="E178" s="11">
        <v>30363</v>
      </c>
      <c r="F178" s="28">
        <v>14091</v>
      </c>
      <c r="G178" s="11">
        <v>194676</v>
      </c>
      <c r="H178" s="11">
        <v>169979</v>
      </c>
      <c r="I178" s="11">
        <v>24697</v>
      </c>
      <c r="J178" s="10">
        <v>0.90906611331572018</v>
      </c>
      <c r="K178" s="10">
        <v>0.87</v>
      </c>
      <c r="L178" s="20">
        <f>H178/B178</f>
        <v>1892.8619153674833</v>
      </c>
      <c r="M178" s="17">
        <f>NORMDIST(L178,$L$200,$L$201,FALSE)</f>
        <v>2.6932023734861041E-4</v>
      </c>
      <c r="N178" s="17"/>
    </row>
    <row r="179" spans="1:14" ht="15.75" thickBot="1">
      <c r="A179" s="33" t="s">
        <v>44</v>
      </c>
      <c r="B179" s="25">
        <v>56.2</v>
      </c>
      <c r="C179" s="28">
        <v>14805</v>
      </c>
      <c r="D179" s="11">
        <v>130992.85</v>
      </c>
      <c r="E179" s="11">
        <v>23048</v>
      </c>
      <c r="F179" s="17">
        <v>185</v>
      </c>
      <c r="G179" s="11">
        <v>122934.85</v>
      </c>
      <c r="H179" s="11">
        <v>107065</v>
      </c>
      <c r="I179" s="28">
        <v>15869.85</v>
      </c>
      <c r="J179" s="10">
        <v>0.99015211803216219</v>
      </c>
      <c r="K179" s="10">
        <v>0.87</v>
      </c>
      <c r="L179" s="20">
        <f>H179/B179</f>
        <v>1905.071174377224</v>
      </c>
      <c r="M179" s="17">
        <f>NORMDIST(L179,$L$200,$L$201,FALSE)</f>
        <v>2.6436015832116493E-4</v>
      </c>
      <c r="N179" s="17"/>
    </row>
    <row r="180" spans="1:14" ht="15.75" thickBot="1">
      <c r="A180" s="32" t="s">
        <v>95</v>
      </c>
      <c r="B180" s="43">
        <v>3.4</v>
      </c>
      <c r="C180" s="17">
        <v>453</v>
      </c>
      <c r="D180" s="11">
        <v>7467</v>
      </c>
      <c r="E180" s="17">
        <v>885</v>
      </c>
      <c r="F180" s="17"/>
      <c r="G180" s="11">
        <v>7035</v>
      </c>
      <c r="H180" s="11">
        <v>6507</v>
      </c>
      <c r="I180" s="17">
        <v>528</v>
      </c>
      <c r="J180" s="10">
        <v>0.98860528714676388</v>
      </c>
      <c r="K180" s="10">
        <v>0.92</v>
      </c>
      <c r="L180" s="20">
        <f>H180/B180</f>
        <v>1913.8235294117649</v>
      </c>
      <c r="M180" s="17">
        <f>NORMDIST(L180,$L$200,$L$201,FALSE)</f>
        <v>2.6081960571684986E-4</v>
      </c>
      <c r="N180" s="17"/>
    </row>
    <row r="181" spans="1:14" ht="15.75" thickBot="1">
      <c r="A181" s="32" t="s">
        <v>3</v>
      </c>
      <c r="B181" s="43">
        <v>12.7</v>
      </c>
      <c r="C181" s="28">
        <v>3468</v>
      </c>
      <c r="D181" s="11">
        <v>27029</v>
      </c>
      <c r="E181" s="28">
        <v>2455</v>
      </c>
      <c r="F181" s="17"/>
      <c r="G181" s="11">
        <v>28042</v>
      </c>
      <c r="H181" s="11">
        <v>24434</v>
      </c>
      <c r="I181" s="28">
        <v>3608</v>
      </c>
      <c r="J181" s="10">
        <v>0.99430292178725477</v>
      </c>
      <c r="K181" s="10">
        <v>0.87</v>
      </c>
      <c r="L181" s="20">
        <f>H181/B181</f>
        <v>1923.9370078740158</v>
      </c>
      <c r="M181" s="17">
        <f>NORMDIST(L181,$L$200,$L$201,FALSE)</f>
        <v>2.5674530531331202E-4</v>
      </c>
      <c r="N181" s="17"/>
    </row>
    <row r="182" spans="1:14" ht="15.75" thickBot="1">
      <c r="A182" s="33" t="s">
        <v>174</v>
      </c>
      <c r="B182" s="25">
        <v>69.3</v>
      </c>
      <c r="C182" s="11">
        <v>7989</v>
      </c>
      <c r="D182" s="11">
        <v>157253</v>
      </c>
      <c r="E182" s="11">
        <v>19914</v>
      </c>
      <c r="F182" s="28">
        <v>-2323</v>
      </c>
      <c r="G182" s="11">
        <v>143005</v>
      </c>
      <c r="H182" s="11">
        <v>135023</v>
      </c>
      <c r="I182" s="11">
        <v>7982</v>
      </c>
      <c r="J182" s="10">
        <v>1.0000518457071754</v>
      </c>
      <c r="K182" s="18">
        <v>0.94</v>
      </c>
      <c r="L182" s="20">
        <f>H182/B182</f>
        <v>1948.3838383838386</v>
      </c>
      <c r="M182" s="17">
        <f>NORMDIST(L182,$L$200,$L$201,FALSE)</f>
        <v>2.4697802363528732E-4</v>
      </c>
      <c r="N182" s="17"/>
    </row>
    <row r="183" spans="1:14" ht="15.75" thickBot="1">
      <c r="A183" s="32" t="s">
        <v>72</v>
      </c>
      <c r="B183" s="43">
        <v>1.6</v>
      </c>
      <c r="C183" s="11">
        <v>1479</v>
      </c>
      <c r="D183" s="11">
        <v>3853</v>
      </c>
      <c r="E183" s="17">
        <v>863</v>
      </c>
      <c r="F183" s="17"/>
      <c r="G183" s="11">
        <v>4469</v>
      </c>
      <c r="H183" s="11">
        <v>3205</v>
      </c>
      <c r="I183" s="11">
        <v>1264</v>
      </c>
      <c r="J183" s="10">
        <v>1.0719063545150502</v>
      </c>
      <c r="K183" s="18">
        <v>0.72</v>
      </c>
      <c r="L183" s="20">
        <f>H183/B183</f>
        <v>2003.125</v>
      </c>
      <c r="M183" s="17">
        <f>NORMDIST(L183,$L$200,$L$201,FALSE)</f>
        <v>2.2559068668286572E-4</v>
      </c>
      <c r="N183" s="17"/>
    </row>
    <row r="184" spans="1:14" ht="15.75" thickBot="1">
      <c r="A184" s="32" t="s">
        <v>144</v>
      </c>
      <c r="B184" s="43">
        <v>5.5</v>
      </c>
      <c r="C184" s="11">
        <v>1488</v>
      </c>
      <c r="D184" s="11">
        <v>11244</v>
      </c>
      <c r="E184" s="28">
        <v>1348</v>
      </c>
      <c r="F184" s="17"/>
      <c r="G184" s="11">
        <v>11384</v>
      </c>
      <c r="H184" s="11">
        <v>11494</v>
      </c>
      <c r="I184" s="11">
        <v>-110</v>
      </c>
      <c r="J184" s="10">
        <v>1.1614793856103476</v>
      </c>
      <c r="K184" s="10">
        <v>1.01</v>
      </c>
      <c r="L184" s="20">
        <f>H184/B184</f>
        <v>2089.818181818182</v>
      </c>
      <c r="M184" s="17">
        <f>NORMDIST(L184,$L$200,$L$201,FALSE)</f>
        <v>1.9339341404667166E-4</v>
      </c>
      <c r="N184" s="17"/>
    </row>
    <row r="185" spans="1:14" ht="15.75" thickBot="1">
      <c r="A185" s="32" t="s">
        <v>97</v>
      </c>
      <c r="B185" s="43">
        <v>6.3</v>
      </c>
      <c r="C185" s="17">
        <v>42.94</v>
      </c>
      <c r="D185" s="11">
        <v>14497</v>
      </c>
      <c r="E185" s="11">
        <v>1172</v>
      </c>
      <c r="F185" s="17"/>
      <c r="G185" s="11">
        <v>13367.94</v>
      </c>
      <c r="H185" s="11">
        <v>13200</v>
      </c>
      <c r="I185" s="17">
        <v>167.94</v>
      </c>
      <c r="J185" s="10">
        <v>0.99061913696060033</v>
      </c>
      <c r="K185" s="10">
        <v>0.99</v>
      </c>
      <c r="L185" s="20">
        <f>H185/B185</f>
        <v>2095.2380952380954</v>
      </c>
      <c r="M185" s="17">
        <f>NORMDIST(L185,$L$200,$L$201,FALSE)</f>
        <v>1.914581863365837E-4</v>
      </c>
      <c r="N185" s="17"/>
    </row>
    <row r="186" spans="1:14" ht="15.75" thickBot="1">
      <c r="A186" s="42" t="s">
        <v>194</v>
      </c>
      <c r="B186" s="43">
        <v>18.600000000000001</v>
      </c>
      <c r="C186" s="28">
        <v>11547</v>
      </c>
      <c r="D186" s="11">
        <v>34254</v>
      </c>
      <c r="E186" s="11"/>
      <c r="F186" s="17"/>
      <c r="G186" s="11">
        <v>45801</v>
      </c>
      <c r="H186" s="28">
        <v>39229</v>
      </c>
      <c r="I186" s="28">
        <v>6572</v>
      </c>
      <c r="J186" s="10">
        <v>1.1452385122905353</v>
      </c>
      <c r="K186" s="10">
        <v>0.86</v>
      </c>
      <c r="L186" s="20">
        <f>H186/B186</f>
        <v>2109.0860215053763</v>
      </c>
      <c r="M186" s="17">
        <f>NORMDIST(L186,$L$200,$L$201,FALSE)</f>
        <v>1.8655832289259612E-4</v>
      </c>
      <c r="N186" s="17"/>
    </row>
    <row r="187" spans="1:14" ht="15.75" thickBot="1">
      <c r="A187" s="32" t="s">
        <v>80</v>
      </c>
      <c r="B187" s="43">
        <v>9.1999999999999993</v>
      </c>
      <c r="C187" s="11">
        <v>1942</v>
      </c>
      <c r="D187" s="11">
        <v>24586</v>
      </c>
      <c r="E187" s="11">
        <v>2284</v>
      </c>
      <c r="F187" s="17">
        <v>-1357</v>
      </c>
      <c r="G187" s="11">
        <v>22887</v>
      </c>
      <c r="H187" s="28">
        <v>21182</v>
      </c>
      <c r="I187" s="11">
        <v>1705</v>
      </c>
      <c r="J187" s="10">
        <v>1.0113153497254714</v>
      </c>
      <c r="K187" s="10">
        <v>0.93</v>
      </c>
      <c r="L187" s="20">
        <f>H187/B187</f>
        <v>2302.3913043478265</v>
      </c>
      <c r="M187" s="17">
        <f>NORMDIST(L187,$L$200,$L$201,FALSE)</f>
        <v>1.2551095255883743E-4</v>
      </c>
      <c r="N187" s="17"/>
    </row>
    <row r="188" spans="1:14" ht="15.75" thickBot="1">
      <c r="A188" s="32" t="s">
        <v>100</v>
      </c>
      <c r="B188" s="43">
        <v>24.6</v>
      </c>
      <c r="C188" s="11">
        <v>10546</v>
      </c>
      <c r="D188" s="11">
        <v>59674.19</v>
      </c>
      <c r="E188" s="11">
        <v>8736</v>
      </c>
      <c r="F188" s="28"/>
      <c r="G188" s="11">
        <v>61484.19</v>
      </c>
      <c r="H188" s="11">
        <v>57515</v>
      </c>
      <c r="I188" s="28">
        <v>3969.19</v>
      </c>
      <c r="J188" s="10">
        <v>1.1291135393699696</v>
      </c>
      <c r="K188" s="18">
        <v>0.94</v>
      </c>
      <c r="L188" s="20">
        <f>H188/B188</f>
        <v>2338.0081300813008</v>
      </c>
      <c r="M188" s="17">
        <f>NORMDIST(L188,$L$200,$L$201,FALSE)</f>
        <v>1.1585618881739974E-4</v>
      </c>
      <c r="N188" s="17"/>
    </row>
    <row r="189" spans="1:14" ht="15.75" thickBot="1">
      <c r="A189" s="33" t="s">
        <v>172</v>
      </c>
      <c r="B189" s="25">
        <v>43.8</v>
      </c>
      <c r="C189" s="11">
        <v>21726</v>
      </c>
      <c r="D189" s="11">
        <v>126938</v>
      </c>
      <c r="E189" s="11">
        <v>16986</v>
      </c>
      <c r="F189" s="17"/>
      <c r="G189" s="11">
        <v>131678</v>
      </c>
      <c r="H189" s="11">
        <v>107989</v>
      </c>
      <c r="I189" s="28">
        <v>23689</v>
      </c>
      <c r="J189" s="10">
        <v>0.9821467549476135</v>
      </c>
      <c r="K189" s="17">
        <v>0.82</v>
      </c>
      <c r="L189" s="20">
        <f>H189/B189</f>
        <v>2465.5022831050228</v>
      </c>
      <c r="M189" s="17">
        <f>NORMDIST(L189,$L$200,$L$201,FALSE)</f>
        <v>8.5450225612555361E-5</v>
      </c>
      <c r="N189" s="17"/>
    </row>
    <row r="190" spans="1:14" ht="15.75" thickBot="1">
      <c r="A190" s="32" t="s">
        <v>109</v>
      </c>
      <c r="B190" s="43">
        <v>6.9</v>
      </c>
      <c r="C190" s="28">
        <v>3628</v>
      </c>
      <c r="D190" s="28">
        <v>18139</v>
      </c>
      <c r="E190" s="28">
        <v>2353</v>
      </c>
      <c r="F190" s="17"/>
      <c r="G190" s="28">
        <v>19414</v>
      </c>
      <c r="H190" s="28">
        <v>17421</v>
      </c>
      <c r="I190" s="28">
        <v>1993</v>
      </c>
      <c r="J190" s="18">
        <v>1.1035727860129227</v>
      </c>
      <c r="K190" s="18">
        <v>0.9</v>
      </c>
      <c r="L190" s="20">
        <f>H190/B190</f>
        <v>2524.782608695652</v>
      </c>
      <c r="M190" s="17">
        <f>NORMDIST(L190,$L$200,$L$201,FALSE)</f>
        <v>7.3469130854357349E-5</v>
      </c>
      <c r="N190" s="17"/>
    </row>
    <row r="191" spans="1:14" ht="15.75" thickBot="1">
      <c r="A191" s="32" t="s">
        <v>52</v>
      </c>
      <c r="B191" s="43">
        <v>3.8</v>
      </c>
      <c r="C191" s="17">
        <v>916.4</v>
      </c>
      <c r="D191" s="11">
        <v>10370</v>
      </c>
      <c r="E191" s="17">
        <v>633</v>
      </c>
      <c r="F191" s="17">
        <v>-42</v>
      </c>
      <c r="G191" s="11">
        <v>10611.4</v>
      </c>
      <c r="H191" s="11">
        <v>9678</v>
      </c>
      <c r="I191" s="17">
        <v>933.4</v>
      </c>
      <c r="J191" s="10">
        <v>0.99824651882413618</v>
      </c>
      <c r="K191" s="10">
        <v>0.91</v>
      </c>
      <c r="L191" s="20">
        <f>H191/B191</f>
        <v>2546.8421052631579</v>
      </c>
      <c r="M191" s="17">
        <f>NORMDIST(L191,$L$200,$L$201,FALSE)</f>
        <v>6.9345801020024027E-5</v>
      </c>
      <c r="N191" s="17"/>
    </row>
    <row r="192" spans="1:14" ht="15.75" thickBot="1">
      <c r="A192" s="32" t="s">
        <v>85</v>
      </c>
      <c r="B192" s="43">
        <v>5.6</v>
      </c>
      <c r="C192" s="17">
        <v>499</v>
      </c>
      <c r="D192" s="11">
        <v>16054</v>
      </c>
      <c r="E192" s="28">
        <v>1178</v>
      </c>
      <c r="F192" s="17">
        <v>-51</v>
      </c>
      <c r="G192" s="11">
        <v>15324</v>
      </c>
      <c r="H192" s="28">
        <v>14962</v>
      </c>
      <c r="I192" s="17">
        <v>362</v>
      </c>
      <c r="J192" s="10">
        <v>1.0092411467116358</v>
      </c>
      <c r="K192" s="10">
        <v>0.98</v>
      </c>
      <c r="L192" s="20">
        <f>H192/B192</f>
        <v>2671.7857142857147</v>
      </c>
      <c r="M192" s="17">
        <f>NORMDIST(L192,$L$200,$L$201,FALSE)</f>
        <v>4.9212887420228206E-5</v>
      </c>
      <c r="N192" s="17"/>
    </row>
    <row r="193" spans="1:14" ht="15.75" thickBot="1">
      <c r="A193" s="32" t="s">
        <v>130</v>
      </c>
      <c r="B193" s="43">
        <v>7.3</v>
      </c>
      <c r="C193" s="28">
        <v>3227</v>
      </c>
      <c r="D193" s="11">
        <v>22803</v>
      </c>
      <c r="E193" s="11">
        <v>2565</v>
      </c>
      <c r="F193" s="17">
        <v>-54</v>
      </c>
      <c r="G193" s="11">
        <v>23411</v>
      </c>
      <c r="H193" s="11">
        <v>20595</v>
      </c>
      <c r="I193" s="28">
        <v>2816</v>
      </c>
      <c r="J193" s="10">
        <v>1.0203626634958383</v>
      </c>
      <c r="K193" s="10">
        <v>0.88</v>
      </c>
      <c r="L193" s="20">
        <f>H193/B193</f>
        <v>2821.232876712329</v>
      </c>
      <c r="M193" s="17">
        <f>NORMDIST(L193,$L$200,$L$201,FALSE)</f>
        <v>3.1521375542376973E-5</v>
      </c>
      <c r="N193" s="17"/>
    </row>
    <row r="194" spans="1:14" ht="15.75" thickBot="1">
      <c r="A194" s="32" t="s">
        <v>127</v>
      </c>
      <c r="B194" s="43">
        <v>3.5</v>
      </c>
      <c r="C194" s="17">
        <v>1410</v>
      </c>
      <c r="D194" s="11">
        <v>18723</v>
      </c>
      <c r="E194" s="11">
        <v>1158</v>
      </c>
      <c r="F194" s="17">
        <v>-520</v>
      </c>
      <c r="G194" s="11">
        <v>18455</v>
      </c>
      <c r="H194" s="11">
        <v>17276</v>
      </c>
      <c r="I194" s="28">
        <v>1179</v>
      </c>
      <c r="J194" s="10">
        <v>1.013552361396304</v>
      </c>
      <c r="K194" s="10">
        <v>0.94</v>
      </c>
      <c r="L194" s="20">
        <f>H194/B194</f>
        <v>4936</v>
      </c>
      <c r="M194" s="17">
        <f>NORMDIST(L194,$L$200,$L$201,FALSE)</f>
        <v>9.3684557786503183E-10</v>
      </c>
      <c r="N194" s="17"/>
    </row>
    <row r="195" spans="1:14">
      <c r="A195" s="16" t="s">
        <v>94</v>
      </c>
      <c r="B195" s="43">
        <v>1.8</v>
      </c>
      <c r="C195" s="17">
        <v>548</v>
      </c>
      <c r="D195" s="28">
        <v>11795.82</v>
      </c>
      <c r="E195" s="17">
        <v>732</v>
      </c>
      <c r="F195" s="17">
        <v>350</v>
      </c>
      <c r="G195" s="28">
        <v>11961.82</v>
      </c>
      <c r="H195" s="28">
        <v>11604</v>
      </c>
      <c r="I195" s="17">
        <v>357.82</v>
      </c>
      <c r="J195" s="18">
        <v>1.0166622568079748</v>
      </c>
      <c r="K195" s="18">
        <v>0.97</v>
      </c>
      <c r="L195" s="20">
        <f>H195/B195</f>
        <v>6446.6666666666661</v>
      </c>
      <c r="M195" s="17">
        <f>NORMDIST(L195,$L$200,$L$201,FALSE)</f>
        <v>4.9140993952319109E-15</v>
      </c>
      <c r="N195" s="17"/>
    </row>
    <row r="196" spans="1:14">
      <c r="A196" s="19"/>
      <c r="B196" s="17">
        <f>SUM(B2:B195)</f>
        <v>7181.800000000002</v>
      </c>
      <c r="C196" s="28">
        <f>SUM(C2:C195)</f>
        <v>3808344.59</v>
      </c>
      <c r="D196" s="28">
        <f>SUM(D2:D195)</f>
        <v>11119319.939999999</v>
      </c>
      <c r="E196" s="28">
        <f>SUM(E2:E195)</f>
        <v>2578609.4299999997</v>
      </c>
      <c r="F196" s="17"/>
      <c r="G196" s="28">
        <f>SUM(G2:G195)</f>
        <v>11715797.769999998</v>
      </c>
      <c r="H196" s="28">
        <f>SUM(H2:H195)</f>
        <v>8165599.4000000004</v>
      </c>
      <c r="I196" s="28">
        <f>SUM(I2:I195)</f>
        <v>3550198.3699999987</v>
      </c>
      <c r="J196" s="22"/>
      <c r="K196" s="22"/>
    </row>
    <row r="197" spans="1:14">
      <c r="A197" s="17"/>
      <c r="B197" s="20"/>
      <c r="C197" s="20"/>
      <c r="D197" s="20"/>
      <c r="E197" s="20"/>
      <c r="F197" s="20"/>
      <c r="G197" s="20"/>
      <c r="H197" s="20"/>
      <c r="I197" s="20"/>
    </row>
    <row r="198" spans="1:14">
      <c r="F198" s="17" t="s">
        <v>212</v>
      </c>
      <c r="G198" s="26">
        <f>D196</f>
        <v>11119319.939999999</v>
      </c>
      <c r="H198" s="28"/>
      <c r="K198" s="17" t="s">
        <v>207</v>
      </c>
      <c r="L198" s="21">
        <f>MIN($L$2:$L$195)</f>
        <v>30.925925925925924</v>
      </c>
    </row>
    <row r="199" spans="1:14">
      <c r="F199" s="17" t="s">
        <v>214</v>
      </c>
      <c r="G199" s="26">
        <f>G198-G201</f>
        <v>8540710.5099999998</v>
      </c>
      <c r="K199" s="17" t="s">
        <v>206</v>
      </c>
      <c r="L199" s="21">
        <f>MAX($L$2:$L$195)</f>
        <v>6446.6666666666661</v>
      </c>
    </row>
    <row r="200" spans="1:14">
      <c r="F200" s="17" t="s">
        <v>210</v>
      </c>
      <c r="G200" s="26">
        <f>H196</f>
        <v>8165599.4000000004</v>
      </c>
      <c r="K200" s="17" t="s">
        <v>215</v>
      </c>
      <c r="L200" s="21">
        <f>AVERAGE($L$2:$L$195)</f>
        <v>1014.1693378895349</v>
      </c>
    </row>
    <row r="201" spans="1:14">
      <c r="F201" s="17" t="s">
        <v>211</v>
      </c>
      <c r="G201" s="26">
        <f>E196</f>
        <v>2578609.4299999997</v>
      </c>
      <c r="K201" s="17" t="s">
        <v>208</v>
      </c>
      <c r="L201" s="21">
        <f>STDEV($L$2:$L$195)</f>
        <v>762.3275257758894</v>
      </c>
    </row>
    <row r="202" spans="1:14">
      <c r="F202" s="17" t="s">
        <v>213</v>
      </c>
      <c r="G202" s="23">
        <f>G200/G199</f>
        <v>0.9560796365172668</v>
      </c>
      <c r="K202" s="17" t="s">
        <v>209</v>
      </c>
      <c r="L202">
        <f>COUNTIF($L$2:$L$195,"&gt;"&amp;L200)</f>
        <v>77</v>
      </c>
    </row>
    <row r="203" spans="1:14">
      <c r="F203" s="17" t="s">
        <v>216</v>
      </c>
      <c r="G203" s="21">
        <f>H196/B196</f>
        <v>1136.9850733799324</v>
      </c>
    </row>
    <row r="204" spans="1:14">
      <c r="F204" s="17" t="s">
        <v>209</v>
      </c>
      <c r="G204" s="17">
        <f>COUNTIF($L$2:$L$195,"&gt;"&amp;G203)</f>
        <v>69</v>
      </c>
    </row>
  </sheetData>
  <autoFilter ref="A1:M1">
    <sortState ref="A2:M196">
      <sortCondition ref="L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Sheet1</vt:lpstr>
      <vt:lpstr>Chart1</vt:lpstr>
    </vt:vector>
  </TitlesOfParts>
  <Company>Honeywell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Yogev Sharvit</dc:creator>
  <cp:lastModifiedBy>Yogev Sharvit</cp:lastModifiedBy>
  <dcterms:created xsi:type="dcterms:W3CDTF">2015-03-25T18:08:31Z</dcterms:created>
  <dcterms:modified xsi:type="dcterms:W3CDTF">2015-03-25T19:01:47Z</dcterms:modified>
</cp:coreProperties>
</file>