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395259\Dropbox\Personal\המדד המוניציפלי\"/>
    </mc:Choice>
  </mc:AlternateContent>
  <bookViews>
    <workbookView xWindow="0" yWindow="0" windowWidth="28800" windowHeight="12435"/>
  </bookViews>
  <sheets>
    <sheet name="נתוני 2014" sheetId="1" r:id="rId1"/>
    <sheet name="Sheet2" sheetId="2" r:id="rId2"/>
    <sheet name="Chart1" sheetId="3" r:id="rId3"/>
    <sheet name="Chart2" sheetId="4" r:id="rId4"/>
  </sheets>
  <definedNames>
    <definedName name="_xlnm._FilterDatabase" localSheetId="1" hidden="1">Sheet2!$A$1:$F$1</definedName>
    <definedName name="_xlnm._FilterDatabase" localSheetId="0" hidden="1">'נתוני 2014'!$A$1:$H$256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09" i="1" l="1"/>
  <c r="E308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H263" i="1"/>
  <c r="H267" i="1"/>
  <c r="G261" i="1"/>
  <c r="H261" i="1" s="1"/>
  <c r="G262" i="1"/>
  <c r="H262" i="1" s="1"/>
  <c r="G263" i="1"/>
  <c r="G264" i="1"/>
  <c r="H264" i="1" s="1"/>
  <c r="G265" i="1"/>
  <c r="H265" i="1" s="1"/>
  <c r="G266" i="1"/>
  <c r="H266" i="1" s="1"/>
  <c r="G267" i="1"/>
  <c r="G268" i="1"/>
  <c r="H268" i="1" s="1"/>
  <c r="G269" i="1"/>
  <c r="H269" i="1" s="1"/>
  <c r="D261" i="1"/>
  <c r="D262" i="1"/>
  <c r="D263" i="1"/>
  <c r="D264" i="1"/>
  <c r="D265" i="1"/>
  <c r="D266" i="1"/>
  <c r="D267" i="1"/>
  <c r="D268" i="1"/>
  <c r="D269" i="1"/>
  <c r="D260" i="1"/>
  <c r="E261" i="1"/>
  <c r="E262" i="1"/>
  <c r="E263" i="1"/>
  <c r="E264" i="1"/>
  <c r="E265" i="1"/>
  <c r="E266" i="1"/>
  <c r="E267" i="1"/>
  <c r="E268" i="1"/>
  <c r="E269" i="1"/>
  <c r="E260" i="1"/>
  <c r="G260" i="1"/>
  <c r="H260" i="1" s="1"/>
  <c r="G256" i="1"/>
  <c r="G251" i="1"/>
  <c r="G250" i="1"/>
  <c r="I250" i="1" s="1"/>
  <c r="G247" i="1"/>
  <c r="G244" i="1"/>
  <c r="G240" i="1"/>
  <c r="G200" i="1"/>
  <c r="G196" i="1"/>
  <c r="G195" i="1"/>
  <c r="G194" i="1"/>
  <c r="G193" i="1"/>
  <c r="G192" i="1"/>
  <c r="G172" i="1"/>
  <c r="G169" i="1"/>
  <c r="G168" i="1"/>
  <c r="G167" i="1"/>
  <c r="G163" i="1"/>
  <c r="G158" i="1"/>
  <c r="G154" i="1"/>
  <c r="I154" i="1" s="1"/>
  <c r="G153" i="1"/>
  <c r="G148" i="1"/>
  <c r="G147" i="1"/>
  <c r="I147" i="1" s="1"/>
  <c r="G140" i="1"/>
  <c r="I140" i="1" s="1"/>
  <c r="G138" i="1"/>
  <c r="G135" i="1"/>
  <c r="G109" i="1"/>
  <c r="G92" i="1"/>
  <c r="G91" i="1"/>
  <c r="G90" i="1"/>
  <c r="G87" i="1"/>
  <c r="G85" i="1"/>
  <c r="G81" i="1"/>
  <c r="G79" i="1"/>
  <c r="G77" i="1"/>
  <c r="G75" i="1"/>
  <c r="I75" i="1" s="1"/>
  <c r="G74" i="1"/>
  <c r="G73" i="1"/>
  <c r="G72" i="1"/>
  <c r="G65" i="1"/>
  <c r="G63" i="1"/>
  <c r="G62" i="1"/>
  <c r="G61" i="1"/>
  <c r="G60" i="1"/>
  <c r="G30" i="1"/>
  <c r="G27" i="1"/>
  <c r="G24" i="1"/>
  <c r="G15" i="1"/>
  <c r="I15" i="1" s="1"/>
  <c r="G14" i="1"/>
  <c r="F256" i="1"/>
  <c r="H256" i="1" s="1"/>
  <c r="F251" i="1"/>
  <c r="H251" i="1" s="1"/>
  <c r="F250" i="1"/>
  <c r="H250" i="1" s="1"/>
  <c r="F247" i="1"/>
  <c r="H247" i="1" s="1"/>
  <c r="F244" i="1"/>
  <c r="H244" i="1" s="1"/>
  <c r="F240" i="1"/>
  <c r="H240" i="1" s="1"/>
  <c r="F200" i="1"/>
  <c r="H200" i="1" s="1"/>
  <c r="F196" i="1"/>
  <c r="H196" i="1" s="1"/>
  <c r="F195" i="1"/>
  <c r="H195" i="1" s="1"/>
  <c r="F194" i="1"/>
  <c r="H194" i="1" s="1"/>
  <c r="F193" i="1"/>
  <c r="H193" i="1" s="1"/>
  <c r="F192" i="1"/>
  <c r="H192" i="1" s="1"/>
  <c r="F172" i="1"/>
  <c r="H172" i="1" s="1"/>
  <c r="F169" i="1"/>
  <c r="H169" i="1" s="1"/>
  <c r="F168" i="1"/>
  <c r="H168" i="1" s="1"/>
  <c r="F167" i="1"/>
  <c r="H167" i="1" s="1"/>
  <c r="F163" i="1"/>
  <c r="H163" i="1" s="1"/>
  <c r="F158" i="1"/>
  <c r="H158" i="1" s="1"/>
  <c r="F154" i="1"/>
  <c r="H154" i="1" s="1"/>
  <c r="F153" i="1"/>
  <c r="H153" i="1" s="1"/>
  <c r="F148" i="1"/>
  <c r="H148" i="1" s="1"/>
  <c r="F147" i="1"/>
  <c r="H147" i="1" s="1"/>
  <c r="F140" i="1"/>
  <c r="H140" i="1" s="1"/>
  <c r="F138" i="1"/>
  <c r="H138" i="1" s="1"/>
  <c r="F135" i="1"/>
  <c r="H135" i="1" s="1"/>
  <c r="F109" i="1"/>
  <c r="H109" i="1" s="1"/>
  <c r="F92" i="1"/>
  <c r="H92" i="1" s="1"/>
  <c r="F91" i="1"/>
  <c r="H91" i="1" s="1"/>
  <c r="F90" i="1"/>
  <c r="H90" i="1" s="1"/>
  <c r="F87" i="1"/>
  <c r="H87" i="1" s="1"/>
  <c r="F85" i="1"/>
  <c r="H85" i="1" s="1"/>
  <c r="F81" i="1"/>
  <c r="H81" i="1" s="1"/>
  <c r="F79" i="1"/>
  <c r="H79" i="1" s="1"/>
  <c r="F77" i="1"/>
  <c r="H77" i="1" s="1"/>
  <c r="F75" i="1"/>
  <c r="H75" i="1" s="1"/>
  <c r="F74" i="1"/>
  <c r="H74" i="1" s="1"/>
  <c r="F73" i="1"/>
  <c r="H73" i="1" s="1"/>
  <c r="F72" i="1"/>
  <c r="H72" i="1" s="1"/>
  <c r="F65" i="1"/>
  <c r="H65" i="1" s="1"/>
  <c r="F63" i="1"/>
  <c r="H63" i="1" s="1"/>
  <c r="F62" i="1"/>
  <c r="H62" i="1" s="1"/>
  <c r="F61" i="1"/>
  <c r="H61" i="1" s="1"/>
  <c r="F60" i="1"/>
  <c r="H60" i="1" s="1"/>
  <c r="F30" i="1"/>
  <c r="H30" i="1" s="1"/>
  <c r="F27" i="1"/>
  <c r="H27" i="1" s="1"/>
  <c r="F24" i="1"/>
  <c r="H24" i="1" s="1"/>
  <c r="F15" i="1"/>
  <c r="H15" i="1" s="1"/>
  <c r="F14" i="1"/>
  <c r="H14" i="1" s="1"/>
  <c r="G3" i="1"/>
  <c r="G4" i="1"/>
  <c r="G5" i="1"/>
  <c r="G6" i="1"/>
  <c r="G7" i="1"/>
  <c r="G8" i="1"/>
  <c r="G9" i="1"/>
  <c r="G10" i="1"/>
  <c r="I10" i="1" s="1"/>
  <c r="G11" i="1"/>
  <c r="G12" i="1"/>
  <c r="G13" i="1"/>
  <c r="G16" i="1"/>
  <c r="G17" i="1"/>
  <c r="G18" i="1"/>
  <c r="G19" i="1"/>
  <c r="G20" i="1"/>
  <c r="G21" i="1"/>
  <c r="G22" i="1"/>
  <c r="I22" i="1" s="1"/>
  <c r="G23" i="1"/>
  <c r="G25" i="1"/>
  <c r="G26" i="1"/>
  <c r="G28" i="1"/>
  <c r="G29" i="1"/>
  <c r="G31" i="1"/>
  <c r="G32" i="1"/>
  <c r="G33" i="1"/>
  <c r="G34" i="1"/>
  <c r="G35" i="1"/>
  <c r="G36" i="1"/>
  <c r="G37" i="1"/>
  <c r="G38" i="1"/>
  <c r="G39" i="1"/>
  <c r="I39" i="1" s="1"/>
  <c r="G40" i="1"/>
  <c r="G41" i="1"/>
  <c r="G42" i="1"/>
  <c r="G43" i="1"/>
  <c r="G44" i="1"/>
  <c r="G45" i="1"/>
  <c r="G46" i="1"/>
  <c r="G47" i="1"/>
  <c r="G48" i="1"/>
  <c r="G49" i="1"/>
  <c r="G50" i="1"/>
  <c r="G51" i="1"/>
  <c r="I51" i="1" s="1"/>
  <c r="G52" i="1"/>
  <c r="G53" i="1"/>
  <c r="G54" i="1"/>
  <c r="G55" i="1"/>
  <c r="G56" i="1"/>
  <c r="I56" i="1" s="1"/>
  <c r="G57" i="1"/>
  <c r="G58" i="1"/>
  <c r="G59" i="1"/>
  <c r="G64" i="1"/>
  <c r="I64" i="1" s="1"/>
  <c r="G66" i="1"/>
  <c r="G67" i="1"/>
  <c r="G68" i="1"/>
  <c r="G69" i="1"/>
  <c r="I69" i="1" s="1"/>
  <c r="G70" i="1"/>
  <c r="G71" i="1"/>
  <c r="G76" i="1"/>
  <c r="G78" i="1"/>
  <c r="G80" i="1"/>
  <c r="G82" i="1"/>
  <c r="G83" i="1"/>
  <c r="G84" i="1"/>
  <c r="G86" i="1"/>
  <c r="G88" i="1"/>
  <c r="G89" i="1"/>
  <c r="I89" i="1" s="1"/>
  <c r="G93" i="1"/>
  <c r="I93" i="1" s="1"/>
  <c r="G94" i="1"/>
  <c r="G95" i="1"/>
  <c r="G96" i="1"/>
  <c r="G97" i="1"/>
  <c r="G98" i="1"/>
  <c r="G99" i="1"/>
  <c r="G100" i="1"/>
  <c r="G101" i="1"/>
  <c r="G102" i="1"/>
  <c r="G103" i="1"/>
  <c r="G104" i="1"/>
  <c r="I104" i="1" s="1"/>
  <c r="G105" i="1"/>
  <c r="G106" i="1"/>
  <c r="G107" i="1"/>
  <c r="G108" i="1"/>
  <c r="G110" i="1"/>
  <c r="G111" i="1"/>
  <c r="G112" i="1"/>
  <c r="G113" i="1"/>
  <c r="G114" i="1"/>
  <c r="I114" i="1" s="1"/>
  <c r="G115" i="1"/>
  <c r="G116" i="1"/>
  <c r="G117" i="1"/>
  <c r="I117" i="1" s="1"/>
  <c r="G118" i="1"/>
  <c r="G119" i="1"/>
  <c r="G120" i="1"/>
  <c r="G121" i="1"/>
  <c r="I121" i="1" s="1"/>
  <c r="G122" i="1"/>
  <c r="G123" i="1"/>
  <c r="G124" i="1"/>
  <c r="G125" i="1"/>
  <c r="G126" i="1"/>
  <c r="I126" i="1" s="1"/>
  <c r="G127" i="1"/>
  <c r="G128" i="1"/>
  <c r="G129" i="1"/>
  <c r="G130" i="1"/>
  <c r="G131" i="1"/>
  <c r="G132" i="1"/>
  <c r="G133" i="1"/>
  <c r="G134" i="1"/>
  <c r="I134" i="1" s="1"/>
  <c r="G136" i="1"/>
  <c r="G137" i="1"/>
  <c r="G139" i="1"/>
  <c r="G141" i="1"/>
  <c r="G142" i="1"/>
  <c r="G143" i="1"/>
  <c r="G144" i="1"/>
  <c r="G145" i="1"/>
  <c r="G146" i="1"/>
  <c r="G149" i="1"/>
  <c r="G150" i="1"/>
  <c r="G151" i="1"/>
  <c r="G152" i="1"/>
  <c r="I152" i="1" s="1"/>
  <c r="G155" i="1"/>
  <c r="G156" i="1"/>
  <c r="G157" i="1"/>
  <c r="G159" i="1"/>
  <c r="G160" i="1"/>
  <c r="G161" i="1"/>
  <c r="I161" i="1" s="1"/>
  <c r="G162" i="1"/>
  <c r="G164" i="1"/>
  <c r="G165" i="1"/>
  <c r="G166" i="1"/>
  <c r="I166" i="1" s="1"/>
  <c r="G170" i="1"/>
  <c r="G171" i="1"/>
  <c r="G173" i="1"/>
  <c r="I173" i="1" s="1"/>
  <c r="G174" i="1"/>
  <c r="G175" i="1"/>
  <c r="I175" i="1" s="1"/>
  <c r="G176" i="1"/>
  <c r="G177" i="1"/>
  <c r="G178" i="1"/>
  <c r="G179" i="1"/>
  <c r="G180" i="1"/>
  <c r="I180" i="1" s="1"/>
  <c r="G181" i="1"/>
  <c r="G182" i="1"/>
  <c r="G183" i="1"/>
  <c r="I183" i="1" s="1"/>
  <c r="G184" i="1"/>
  <c r="G185" i="1"/>
  <c r="G186" i="1"/>
  <c r="G187" i="1"/>
  <c r="G188" i="1"/>
  <c r="G189" i="1"/>
  <c r="G190" i="1"/>
  <c r="G191" i="1"/>
  <c r="G197" i="1"/>
  <c r="G198" i="1"/>
  <c r="G199" i="1"/>
  <c r="G201" i="1"/>
  <c r="I201" i="1" s="1"/>
  <c r="G202" i="1"/>
  <c r="G203" i="1"/>
  <c r="G204" i="1"/>
  <c r="G205" i="1"/>
  <c r="I205" i="1" s="1"/>
  <c r="G206" i="1"/>
  <c r="G207" i="1"/>
  <c r="G208" i="1"/>
  <c r="G209" i="1"/>
  <c r="I209" i="1" s="1"/>
  <c r="G210" i="1"/>
  <c r="G211" i="1"/>
  <c r="G212" i="1"/>
  <c r="I212" i="1" s="1"/>
  <c r="G213" i="1"/>
  <c r="G214" i="1"/>
  <c r="G215" i="1"/>
  <c r="G216" i="1"/>
  <c r="I216" i="1" s="1"/>
  <c r="G217" i="1"/>
  <c r="I217" i="1" s="1"/>
  <c r="G218" i="1"/>
  <c r="I218" i="1" s="1"/>
  <c r="G219" i="1"/>
  <c r="G220" i="1"/>
  <c r="G221" i="1"/>
  <c r="G222" i="1"/>
  <c r="G223" i="1"/>
  <c r="G224" i="1"/>
  <c r="G225" i="1"/>
  <c r="G226" i="1"/>
  <c r="G227" i="1"/>
  <c r="G228" i="1"/>
  <c r="G229" i="1"/>
  <c r="I229" i="1" s="1"/>
  <c r="G230" i="1"/>
  <c r="G231" i="1"/>
  <c r="G232" i="1"/>
  <c r="G233" i="1"/>
  <c r="I233" i="1" s="1"/>
  <c r="G234" i="1"/>
  <c r="G235" i="1"/>
  <c r="G236" i="1"/>
  <c r="G237" i="1"/>
  <c r="I237" i="1" s="1"/>
  <c r="G238" i="1"/>
  <c r="G239" i="1"/>
  <c r="G241" i="1"/>
  <c r="G242" i="1"/>
  <c r="I242" i="1" s="1"/>
  <c r="G243" i="1"/>
  <c r="I243" i="1" s="1"/>
  <c r="G245" i="1"/>
  <c r="G246" i="1"/>
  <c r="G248" i="1"/>
  <c r="G249" i="1"/>
  <c r="G252" i="1"/>
  <c r="G253" i="1"/>
  <c r="G254" i="1"/>
  <c r="I254" i="1" s="1"/>
  <c r="G255" i="1"/>
  <c r="G2" i="1"/>
  <c r="I2" i="1" s="1"/>
  <c r="F3" i="1"/>
  <c r="H3" i="1" s="1"/>
  <c r="F4" i="1"/>
  <c r="H4" i="1" s="1"/>
  <c r="F5" i="1"/>
  <c r="H5" i="1" s="1"/>
  <c r="F6" i="1"/>
  <c r="H6" i="1" s="1"/>
  <c r="F7" i="1"/>
  <c r="H7" i="1" s="1"/>
  <c r="F8" i="1"/>
  <c r="H8" i="1" s="1"/>
  <c r="F9" i="1"/>
  <c r="H9" i="1" s="1"/>
  <c r="F10" i="1"/>
  <c r="H10" i="1" s="1"/>
  <c r="F11" i="1"/>
  <c r="H11" i="1" s="1"/>
  <c r="F12" i="1"/>
  <c r="H12" i="1" s="1"/>
  <c r="F13" i="1"/>
  <c r="H13" i="1" s="1"/>
  <c r="F16" i="1"/>
  <c r="H16" i="1" s="1"/>
  <c r="F17" i="1"/>
  <c r="H17" i="1" s="1"/>
  <c r="F18" i="1"/>
  <c r="H18" i="1" s="1"/>
  <c r="F19" i="1"/>
  <c r="H19" i="1" s="1"/>
  <c r="F20" i="1"/>
  <c r="H20" i="1" s="1"/>
  <c r="F21" i="1"/>
  <c r="H21" i="1" s="1"/>
  <c r="F22" i="1"/>
  <c r="H22" i="1" s="1"/>
  <c r="F23" i="1"/>
  <c r="H23" i="1" s="1"/>
  <c r="F25" i="1"/>
  <c r="H25" i="1" s="1"/>
  <c r="F26" i="1"/>
  <c r="H26" i="1" s="1"/>
  <c r="F28" i="1"/>
  <c r="H28" i="1" s="1"/>
  <c r="F29" i="1"/>
  <c r="H29" i="1" s="1"/>
  <c r="F31" i="1"/>
  <c r="H31" i="1" s="1"/>
  <c r="F32" i="1"/>
  <c r="H32" i="1" s="1"/>
  <c r="F33" i="1"/>
  <c r="H33" i="1" s="1"/>
  <c r="F34" i="1"/>
  <c r="H34" i="1" s="1"/>
  <c r="F35" i="1"/>
  <c r="H35" i="1" s="1"/>
  <c r="F36" i="1"/>
  <c r="H36" i="1" s="1"/>
  <c r="F37" i="1"/>
  <c r="H37" i="1" s="1"/>
  <c r="F38" i="1"/>
  <c r="H38" i="1" s="1"/>
  <c r="F39" i="1"/>
  <c r="H39" i="1" s="1"/>
  <c r="F40" i="1"/>
  <c r="H40" i="1" s="1"/>
  <c r="F41" i="1"/>
  <c r="H41" i="1" s="1"/>
  <c r="F42" i="1"/>
  <c r="H42" i="1" s="1"/>
  <c r="F43" i="1"/>
  <c r="H43" i="1" s="1"/>
  <c r="F44" i="1"/>
  <c r="H44" i="1" s="1"/>
  <c r="F45" i="1"/>
  <c r="H45" i="1" s="1"/>
  <c r="F46" i="1"/>
  <c r="H46" i="1" s="1"/>
  <c r="F47" i="1"/>
  <c r="H47" i="1" s="1"/>
  <c r="F48" i="1"/>
  <c r="H48" i="1" s="1"/>
  <c r="F49" i="1"/>
  <c r="H49" i="1" s="1"/>
  <c r="F50" i="1"/>
  <c r="H50" i="1" s="1"/>
  <c r="F51" i="1"/>
  <c r="H51" i="1" s="1"/>
  <c r="F52" i="1"/>
  <c r="H52" i="1" s="1"/>
  <c r="F53" i="1"/>
  <c r="H53" i="1" s="1"/>
  <c r="F54" i="1"/>
  <c r="H54" i="1" s="1"/>
  <c r="F55" i="1"/>
  <c r="H55" i="1" s="1"/>
  <c r="F56" i="1"/>
  <c r="H56" i="1" s="1"/>
  <c r="F57" i="1"/>
  <c r="H57" i="1" s="1"/>
  <c r="F58" i="1"/>
  <c r="H58" i="1" s="1"/>
  <c r="F59" i="1"/>
  <c r="H59" i="1" s="1"/>
  <c r="F64" i="1"/>
  <c r="H64" i="1" s="1"/>
  <c r="F66" i="1"/>
  <c r="H66" i="1" s="1"/>
  <c r="F67" i="1"/>
  <c r="H67" i="1" s="1"/>
  <c r="F68" i="1"/>
  <c r="H68" i="1" s="1"/>
  <c r="F69" i="1"/>
  <c r="H69" i="1" s="1"/>
  <c r="F70" i="1"/>
  <c r="H70" i="1" s="1"/>
  <c r="F71" i="1"/>
  <c r="H71" i="1" s="1"/>
  <c r="F76" i="1"/>
  <c r="H76" i="1" s="1"/>
  <c r="F78" i="1"/>
  <c r="H78" i="1" s="1"/>
  <c r="F80" i="1"/>
  <c r="H80" i="1" s="1"/>
  <c r="F82" i="1"/>
  <c r="H82" i="1" s="1"/>
  <c r="F83" i="1"/>
  <c r="H83" i="1" s="1"/>
  <c r="F84" i="1"/>
  <c r="H84" i="1" s="1"/>
  <c r="F86" i="1"/>
  <c r="H86" i="1" s="1"/>
  <c r="F88" i="1"/>
  <c r="H88" i="1" s="1"/>
  <c r="F89" i="1"/>
  <c r="H89" i="1" s="1"/>
  <c r="F93" i="1"/>
  <c r="H93" i="1" s="1"/>
  <c r="F94" i="1"/>
  <c r="H94" i="1" s="1"/>
  <c r="F95" i="1"/>
  <c r="H95" i="1" s="1"/>
  <c r="F96" i="1"/>
  <c r="H96" i="1" s="1"/>
  <c r="F97" i="1"/>
  <c r="H97" i="1" s="1"/>
  <c r="F98" i="1"/>
  <c r="H98" i="1" s="1"/>
  <c r="F99" i="1"/>
  <c r="H99" i="1" s="1"/>
  <c r="F100" i="1"/>
  <c r="H100" i="1" s="1"/>
  <c r="F101" i="1"/>
  <c r="H101" i="1" s="1"/>
  <c r="F102" i="1"/>
  <c r="H102" i="1" s="1"/>
  <c r="F103" i="1"/>
  <c r="H103" i="1" s="1"/>
  <c r="F104" i="1"/>
  <c r="H104" i="1" s="1"/>
  <c r="F105" i="1"/>
  <c r="H105" i="1" s="1"/>
  <c r="F106" i="1"/>
  <c r="H106" i="1" s="1"/>
  <c r="F107" i="1"/>
  <c r="H107" i="1" s="1"/>
  <c r="F108" i="1"/>
  <c r="H108" i="1" s="1"/>
  <c r="F110" i="1"/>
  <c r="H110" i="1" s="1"/>
  <c r="F111" i="1"/>
  <c r="H111" i="1" s="1"/>
  <c r="F112" i="1"/>
  <c r="H112" i="1" s="1"/>
  <c r="F113" i="1"/>
  <c r="H113" i="1" s="1"/>
  <c r="F114" i="1"/>
  <c r="H114" i="1" s="1"/>
  <c r="F115" i="1"/>
  <c r="H115" i="1" s="1"/>
  <c r="F116" i="1"/>
  <c r="H116" i="1" s="1"/>
  <c r="F117" i="1"/>
  <c r="H117" i="1" s="1"/>
  <c r="F118" i="1"/>
  <c r="H118" i="1" s="1"/>
  <c r="F119" i="1"/>
  <c r="H119" i="1" s="1"/>
  <c r="F120" i="1"/>
  <c r="H120" i="1" s="1"/>
  <c r="F121" i="1"/>
  <c r="H121" i="1" s="1"/>
  <c r="F122" i="1"/>
  <c r="H122" i="1" s="1"/>
  <c r="F123" i="1"/>
  <c r="H123" i="1" s="1"/>
  <c r="F124" i="1"/>
  <c r="H124" i="1" s="1"/>
  <c r="F125" i="1"/>
  <c r="H125" i="1" s="1"/>
  <c r="F126" i="1"/>
  <c r="H126" i="1" s="1"/>
  <c r="F127" i="1"/>
  <c r="H127" i="1" s="1"/>
  <c r="F128" i="1"/>
  <c r="H128" i="1" s="1"/>
  <c r="F129" i="1"/>
  <c r="H129" i="1" s="1"/>
  <c r="F130" i="1"/>
  <c r="H130" i="1" s="1"/>
  <c r="F131" i="1"/>
  <c r="H131" i="1" s="1"/>
  <c r="F132" i="1"/>
  <c r="H132" i="1" s="1"/>
  <c r="F133" i="1"/>
  <c r="H133" i="1" s="1"/>
  <c r="F134" i="1"/>
  <c r="H134" i="1" s="1"/>
  <c r="F136" i="1"/>
  <c r="H136" i="1" s="1"/>
  <c r="F137" i="1"/>
  <c r="H137" i="1" s="1"/>
  <c r="F139" i="1"/>
  <c r="H139" i="1" s="1"/>
  <c r="F141" i="1"/>
  <c r="H141" i="1" s="1"/>
  <c r="F142" i="1"/>
  <c r="H142" i="1" s="1"/>
  <c r="F143" i="1"/>
  <c r="H143" i="1" s="1"/>
  <c r="F144" i="1"/>
  <c r="H144" i="1" s="1"/>
  <c r="F145" i="1"/>
  <c r="H145" i="1" s="1"/>
  <c r="F146" i="1"/>
  <c r="H146" i="1" s="1"/>
  <c r="F149" i="1"/>
  <c r="H149" i="1" s="1"/>
  <c r="F150" i="1"/>
  <c r="H150" i="1" s="1"/>
  <c r="F151" i="1"/>
  <c r="H151" i="1" s="1"/>
  <c r="F152" i="1"/>
  <c r="H152" i="1" s="1"/>
  <c r="F155" i="1"/>
  <c r="H155" i="1" s="1"/>
  <c r="F156" i="1"/>
  <c r="H156" i="1" s="1"/>
  <c r="F157" i="1"/>
  <c r="H157" i="1" s="1"/>
  <c r="F159" i="1"/>
  <c r="H159" i="1" s="1"/>
  <c r="F160" i="1"/>
  <c r="H160" i="1" s="1"/>
  <c r="F161" i="1"/>
  <c r="H161" i="1" s="1"/>
  <c r="F162" i="1"/>
  <c r="H162" i="1" s="1"/>
  <c r="F164" i="1"/>
  <c r="H164" i="1" s="1"/>
  <c r="F165" i="1"/>
  <c r="H165" i="1" s="1"/>
  <c r="F166" i="1"/>
  <c r="H166" i="1" s="1"/>
  <c r="F170" i="1"/>
  <c r="H170" i="1" s="1"/>
  <c r="F171" i="1"/>
  <c r="H171" i="1" s="1"/>
  <c r="F173" i="1"/>
  <c r="H173" i="1" s="1"/>
  <c r="F174" i="1"/>
  <c r="H174" i="1" s="1"/>
  <c r="F175" i="1"/>
  <c r="H175" i="1" s="1"/>
  <c r="F176" i="1"/>
  <c r="H176" i="1" s="1"/>
  <c r="F177" i="1"/>
  <c r="H177" i="1" s="1"/>
  <c r="F178" i="1"/>
  <c r="H178" i="1" s="1"/>
  <c r="F179" i="1"/>
  <c r="H179" i="1" s="1"/>
  <c r="F180" i="1"/>
  <c r="H180" i="1" s="1"/>
  <c r="F181" i="1"/>
  <c r="H181" i="1" s="1"/>
  <c r="F182" i="1"/>
  <c r="H182" i="1" s="1"/>
  <c r="F183" i="1"/>
  <c r="H183" i="1" s="1"/>
  <c r="F184" i="1"/>
  <c r="H184" i="1" s="1"/>
  <c r="F185" i="1"/>
  <c r="H185" i="1" s="1"/>
  <c r="F186" i="1"/>
  <c r="H186" i="1" s="1"/>
  <c r="F187" i="1"/>
  <c r="H187" i="1" s="1"/>
  <c r="F188" i="1"/>
  <c r="H188" i="1" s="1"/>
  <c r="F189" i="1"/>
  <c r="H189" i="1" s="1"/>
  <c r="F190" i="1"/>
  <c r="H190" i="1" s="1"/>
  <c r="F191" i="1"/>
  <c r="H191" i="1" s="1"/>
  <c r="F197" i="1"/>
  <c r="H197" i="1" s="1"/>
  <c r="F198" i="1"/>
  <c r="H198" i="1" s="1"/>
  <c r="F199" i="1"/>
  <c r="H199" i="1" s="1"/>
  <c r="F201" i="1"/>
  <c r="H201" i="1" s="1"/>
  <c r="F202" i="1"/>
  <c r="H202" i="1" s="1"/>
  <c r="F203" i="1"/>
  <c r="H203" i="1" s="1"/>
  <c r="F204" i="1"/>
  <c r="H204" i="1" s="1"/>
  <c r="F205" i="1"/>
  <c r="H205" i="1" s="1"/>
  <c r="F206" i="1"/>
  <c r="H206" i="1" s="1"/>
  <c r="F207" i="1"/>
  <c r="H207" i="1" s="1"/>
  <c r="F208" i="1"/>
  <c r="H208" i="1" s="1"/>
  <c r="F209" i="1"/>
  <c r="H209" i="1" s="1"/>
  <c r="F210" i="1"/>
  <c r="H210" i="1" s="1"/>
  <c r="F211" i="1"/>
  <c r="H211" i="1" s="1"/>
  <c r="F212" i="1"/>
  <c r="H212" i="1" s="1"/>
  <c r="F213" i="1"/>
  <c r="H213" i="1" s="1"/>
  <c r="F214" i="1"/>
  <c r="H214" i="1" s="1"/>
  <c r="F215" i="1"/>
  <c r="H215" i="1" s="1"/>
  <c r="F216" i="1"/>
  <c r="H216" i="1" s="1"/>
  <c r="F217" i="1"/>
  <c r="H217" i="1" s="1"/>
  <c r="F218" i="1"/>
  <c r="H218" i="1" s="1"/>
  <c r="F219" i="1"/>
  <c r="H219" i="1" s="1"/>
  <c r="F220" i="1"/>
  <c r="H220" i="1" s="1"/>
  <c r="F221" i="1"/>
  <c r="H221" i="1" s="1"/>
  <c r="F222" i="1"/>
  <c r="H222" i="1" s="1"/>
  <c r="F223" i="1"/>
  <c r="H223" i="1" s="1"/>
  <c r="F224" i="1"/>
  <c r="H224" i="1" s="1"/>
  <c r="F225" i="1"/>
  <c r="H225" i="1" s="1"/>
  <c r="F226" i="1"/>
  <c r="H226" i="1" s="1"/>
  <c r="F227" i="1"/>
  <c r="H227" i="1" s="1"/>
  <c r="F228" i="1"/>
  <c r="H228" i="1" s="1"/>
  <c r="F229" i="1"/>
  <c r="H229" i="1" s="1"/>
  <c r="F230" i="1"/>
  <c r="H230" i="1" s="1"/>
  <c r="F231" i="1"/>
  <c r="H231" i="1" s="1"/>
  <c r="F232" i="1"/>
  <c r="H232" i="1" s="1"/>
  <c r="F233" i="1"/>
  <c r="H233" i="1" s="1"/>
  <c r="F234" i="1"/>
  <c r="H234" i="1" s="1"/>
  <c r="F235" i="1"/>
  <c r="H235" i="1" s="1"/>
  <c r="F236" i="1"/>
  <c r="H236" i="1" s="1"/>
  <c r="F237" i="1"/>
  <c r="H237" i="1" s="1"/>
  <c r="F238" i="1"/>
  <c r="H238" i="1" s="1"/>
  <c r="F239" i="1"/>
  <c r="H239" i="1" s="1"/>
  <c r="F241" i="1"/>
  <c r="H241" i="1" s="1"/>
  <c r="F242" i="1"/>
  <c r="H242" i="1" s="1"/>
  <c r="F243" i="1"/>
  <c r="H243" i="1" s="1"/>
  <c r="F245" i="1"/>
  <c r="H245" i="1" s="1"/>
  <c r="F246" i="1"/>
  <c r="H246" i="1" s="1"/>
  <c r="F248" i="1"/>
  <c r="H248" i="1" s="1"/>
  <c r="F249" i="1"/>
  <c r="H249" i="1" s="1"/>
  <c r="F252" i="1"/>
  <c r="H252" i="1" s="1"/>
  <c r="F253" i="1"/>
  <c r="H253" i="1" s="1"/>
  <c r="F254" i="1"/>
  <c r="H254" i="1" s="1"/>
  <c r="F255" i="1"/>
  <c r="H255" i="1" s="1"/>
  <c r="F2" i="1"/>
  <c r="H2" i="1" s="1"/>
  <c r="R257" i="2"/>
  <c r="R256" i="2"/>
  <c r="R255" i="2"/>
  <c r="R254" i="2"/>
  <c r="R253" i="2"/>
  <c r="R252" i="2"/>
  <c r="R251" i="2"/>
  <c r="R250" i="2"/>
  <c r="R249" i="2"/>
  <c r="R248" i="2"/>
  <c r="R247" i="2"/>
  <c r="R246" i="2"/>
  <c r="R245" i="2"/>
  <c r="R244" i="2"/>
  <c r="R243" i="2"/>
  <c r="R242" i="2"/>
  <c r="R241" i="2"/>
  <c r="R240" i="2"/>
  <c r="R239" i="2"/>
  <c r="R238" i="2"/>
  <c r="R237" i="2"/>
  <c r="R236" i="2"/>
  <c r="R235" i="2"/>
  <c r="R234" i="2"/>
  <c r="R233" i="2"/>
  <c r="R232" i="2"/>
  <c r="R231" i="2"/>
  <c r="R230" i="2"/>
  <c r="R229" i="2"/>
  <c r="R228" i="2"/>
  <c r="R227" i="2"/>
  <c r="R226" i="2"/>
  <c r="R225" i="2"/>
  <c r="R224" i="2"/>
  <c r="R223" i="2"/>
  <c r="R222" i="2"/>
  <c r="R221" i="2"/>
  <c r="R220" i="2"/>
  <c r="R219" i="2"/>
  <c r="R218" i="2"/>
  <c r="R217" i="2"/>
  <c r="R216" i="2"/>
  <c r="R215" i="2"/>
  <c r="R214" i="2"/>
  <c r="R213" i="2"/>
  <c r="R212" i="2"/>
  <c r="R211" i="2"/>
  <c r="R210" i="2"/>
  <c r="R209" i="2"/>
  <c r="R208" i="2"/>
  <c r="R207" i="2"/>
  <c r="R206" i="2"/>
  <c r="R205" i="2"/>
  <c r="R204" i="2"/>
  <c r="R203" i="2"/>
  <c r="R202" i="2"/>
  <c r="R201" i="2"/>
  <c r="R200" i="2"/>
  <c r="R199" i="2"/>
  <c r="R198" i="2"/>
  <c r="R197" i="2"/>
  <c r="R196" i="2"/>
  <c r="R195" i="2"/>
  <c r="R194" i="2"/>
  <c r="R193" i="2"/>
  <c r="R192" i="2"/>
  <c r="R191" i="2"/>
  <c r="R190" i="2"/>
  <c r="R189" i="2"/>
  <c r="R188" i="2"/>
  <c r="R187" i="2"/>
  <c r="R186" i="2"/>
  <c r="R185" i="2"/>
  <c r="R184" i="2"/>
  <c r="R183" i="2"/>
  <c r="R182" i="2"/>
  <c r="R181" i="2"/>
  <c r="R180" i="2"/>
  <c r="R179" i="2"/>
  <c r="R178" i="2"/>
  <c r="R177" i="2"/>
  <c r="R176" i="2"/>
  <c r="R175" i="2"/>
  <c r="R174" i="2"/>
  <c r="R173" i="2"/>
  <c r="R172" i="2"/>
  <c r="R171" i="2"/>
  <c r="R170" i="2"/>
  <c r="R169" i="2"/>
  <c r="R168" i="2"/>
  <c r="R167" i="2"/>
  <c r="R166" i="2"/>
  <c r="R165" i="2"/>
  <c r="R164" i="2"/>
  <c r="R163" i="2"/>
  <c r="R162" i="2"/>
  <c r="R161" i="2"/>
  <c r="R160" i="2"/>
  <c r="R159" i="2"/>
  <c r="R158" i="2"/>
  <c r="R157" i="2"/>
  <c r="R156" i="2"/>
  <c r="R155" i="2"/>
  <c r="R154" i="2"/>
  <c r="R153" i="2"/>
  <c r="R152" i="2"/>
  <c r="R151" i="2"/>
  <c r="R150" i="2"/>
  <c r="R149" i="2"/>
  <c r="R148" i="2"/>
  <c r="R147" i="2"/>
  <c r="R146" i="2"/>
  <c r="R145" i="2"/>
  <c r="R144" i="2"/>
  <c r="R143" i="2"/>
  <c r="R142" i="2"/>
  <c r="R141" i="2"/>
  <c r="R140" i="2"/>
  <c r="R139" i="2"/>
  <c r="R138" i="2"/>
  <c r="R137" i="2"/>
  <c r="R136" i="2"/>
  <c r="R135" i="2"/>
  <c r="R134" i="2"/>
  <c r="R133" i="2"/>
  <c r="R132" i="2"/>
  <c r="R131" i="2"/>
  <c r="R130" i="2"/>
  <c r="R129" i="2"/>
  <c r="R128" i="2"/>
  <c r="R127" i="2"/>
  <c r="R126" i="2"/>
  <c r="R125" i="2"/>
  <c r="R124" i="2"/>
  <c r="R123" i="2"/>
  <c r="R122" i="2"/>
  <c r="R121" i="2"/>
  <c r="R120" i="2"/>
  <c r="R119" i="2"/>
  <c r="R118" i="2"/>
  <c r="R117" i="2"/>
  <c r="R116" i="2"/>
  <c r="R115" i="2"/>
  <c r="R114" i="2"/>
  <c r="R113" i="2"/>
  <c r="R112" i="2"/>
  <c r="R111" i="2"/>
  <c r="R110" i="2"/>
  <c r="R109" i="2"/>
  <c r="R108" i="2"/>
  <c r="R107" i="2"/>
  <c r="R106" i="2"/>
  <c r="R105" i="2"/>
  <c r="R104" i="2"/>
  <c r="R103" i="2"/>
  <c r="R102" i="2"/>
  <c r="R101" i="2"/>
  <c r="R100" i="2"/>
  <c r="R99" i="2"/>
  <c r="R98" i="2"/>
  <c r="R97" i="2"/>
  <c r="R96" i="2"/>
  <c r="R95" i="2"/>
  <c r="R94" i="2"/>
  <c r="R93" i="2"/>
  <c r="R92" i="2"/>
  <c r="R91" i="2"/>
  <c r="R90" i="2"/>
  <c r="R89" i="2"/>
  <c r="R88" i="2"/>
  <c r="R87" i="2"/>
  <c r="R86" i="2"/>
  <c r="R85" i="2"/>
  <c r="R84" i="2"/>
  <c r="R83" i="2"/>
  <c r="R81" i="2"/>
  <c r="R80" i="2"/>
  <c r="R79" i="2"/>
  <c r="R78" i="2"/>
  <c r="R77" i="2"/>
  <c r="R76" i="2"/>
  <c r="R75" i="2"/>
  <c r="R74" i="2"/>
  <c r="R73" i="2"/>
  <c r="R72" i="2"/>
  <c r="R71" i="2"/>
  <c r="R70" i="2"/>
  <c r="R69" i="2"/>
  <c r="R68" i="2"/>
  <c r="R67" i="2"/>
  <c r="R66" i="2"/>
  <c r="R65" i="2"/>
  <c r="R64" i="2"/>
  <c r="R63" i="2"/>
  <c r="R62" i="2"/>
  <c r="R61" i="2"/>
  <c r="R59" i="2"/>
  <c r="R58" i="2"/>
  <c r="R57" i="2"/>
  <c r="R56" i="2"/>
  <c r="R55" i="2"/>
  <c r="R54" i="2"/>
  <c r="R53" i="2"/>
  <c r="R52" i="2"/>
  <c r="R51" i="2"/>
  <c r="R50" i="2"/>
  <c r="R49" i="2"/>
  <c r="R48" i="2"/>
  <c r="R47" i="2"/>
  <c r="R46" i="2"/>
  <c r="R45" i="2"/>
  <c r="R44" i="2"/>
  <c r="R43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9" i="2"/>
  <c r="R8" i="2"/>
  <c r="R7" i="2"/>
  <c r="R6" i="2"/>
  <c r="R5" i="2"/>
  <c r="R4" i="2"/>
  <c r="I171" i="1" l="1"/>
  <c r="I227" i="1"/>
  <c r="I222" i="1"/>
  <c r="I202" i="1"/>
  <c r="I28" i="1"/>
  <c r="I12" i="1"/>
  <c r="I8" i="1"/>
  <c r="I36" i="1"/>
  <c r="I21" i="1"/>
  <c r="I11" i="1"/>
  <c r="I208" i="1"/>
  <c r="I96" i="1"/>
  <c r="I59" i="1"/>
  <c r="I68" i="1"/>
  <c r="I231" i="1"/>
  <c r="I223" i="1"/>
  <c r="I203" i="1"/>
  <c r="I160" i="1"/>
  <c r="I120" i="1"/>
  <c r="I210" i="1"/>
  <c r="I184" i="1"/>
  <c r="I146" i="1"/>
  <c r="I119" i="1"/>
  <c r="I115" i="1"/>
  <c r="I106" i="1"/>
  <c r="I102" i="1"/>
  <c r="I94" i="1"/>
  <c r="I86" i="1"/>
  <c r="I53" i="1"/>
  <c r="I41" i="1"/>
  <c r="I63" i="1"/>
  <c r="I138" i="1"/>
  <c r="I192" i="1"/>
  <c r="I97" i="1"/>
  <c r="I108" i="1"/>
  <c r="I43" i="1"/>
  <c r="I16" i="1"/>
  <c r="I240" i="1"/>
  <c r="I251" i="1"/>
  <c r="I60" i="1"/>
  <c r="I246" i="1"/>
  <c r="I232" i="1"/>
  <c r="I224" i="1"/>
  <c r="I156" i="1"/>
  <c r="I55" i="1"/>
  <c r="I207" i="1"/>
  <c r="I185" i="1"/>
  <c r="I155" i="1"/>
  <c r="I143" i="1"/>
  <c r="I112" i="1"/>
  <c r="I107" i="1"/>
  <c r="I88" i="1"/>
  <c r="I67" i="1"/>
  <c r="I54" i="1"/>
  <c r="I34" i="1"/>
  <c r="I19" i="1"/>
  <c r="I13" i="1"/>
  <c r="I27" i="1"/>
  <c r="I79" i="1"/>
  <c r="I90" i="1"/>
  <c r="I148" i="1"/>
  <c r="I163" i="1"/>
  <c r="I195" i="1"/>
  <c r="I256" i="1"/>
  <c r="D304" i="1"/>
  <c r="D300" i="1"/>
  <c r="D296" i="1"/>
  <c r="D292" i="1"/>
  <c r="D288" i="1"/>
  <c r="D284" i="1"/>
  <c r="D280" i="1"/>
  <c r="D276" i="1"/>
  <c r="D272" i="1"/>
  <c r="D303" i="1"/>
  <c r="D299" i="1"/>
  <c r="D295" i="1"/>
  <c r="D291" i="1"/>
  <c r="D287" i="1"/>
  <c r="D283" i="1"/>
  <c r="D279" i="1"/>
  <c r="D275" i="1"/>
  <c r="D306" i="1"/>
  <c r="D302" i="1"/>
  <c r="D298" i="1"/>
  <c r="D294" i="1"/>
  <c r="D290" i="1"/>
  <c r="D286" i="1"/>
  <c r="D282" i="1"/>
  <c r="D278" i="1"/>
  <c r="D274" i="1"/>
  <c r="D305" i="1"/>
  <c r="D301" i="1"/>
  <c r="D297" i="1"/>
  <c r="D293" i="1"/>
  <c r="D289" i="1"/>
  <c r="D285" i="1"/>
  <c r="D281" i="1"/>
  <c r="D277" i="1"/>
  <c r="D273" i="1"/>
  <c r="F261" i="1"/>
  <c r="F267" i="1"/>
  <c r="F264" i="1"/>
  <c r="F263" i="1"/>
  <c r="F260" i="1"/>
  <c r="F266" i="1"/>
  <c r="F262" i="1"/>
  <c r="F268" i="1"/>
  <c r="F269" i="1"/>
  <c r="F265" i="1"/>
  <c r="D308" i="1" l="1"/>
  <c r="D310" i="1"/>
  <c r="D309" i="1"/>
  <c r="D311" i="1" l="1"/>
</calcChain>
</file>

<file path=xl/comments1.xml><?xml version="1.0" encoding="utf-8"?>
<comments xmlns="http://schemas.openxmlformats.org/spreadsheetml/2006/main">
  <authors>
    <author>Yogev Sharvit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Yogev Sharvit:</t>
        </r>
        <r>
          <rPr>
            <sz val="9"/>
            <color indexed="81"/>
            <rFont val="Tahoma"/>
            <family val="2"/>
          </rPr>
          <t xml:space="preserve">
מעודכן לשנת 2010</t>
        </r>
      </text>
    </comment>
  </commentList>
</comments>
</file>

<file path=xl/sharedStrings.xml><?xml version="1.0" encoding="utf-8"?>
<sst xmlns="http://schemas.openxmlformats.org/spreadsheetml/2006/main" count="963" uniqueCount="694">
  <si>
    <t>אבו גוש</t>
  </si>
  <si>
    <t>אבו סנאן</t>
  </si>
  <si>
    <t>אבן יהודה</t>
  </si>
  <si>
    <t>אום אל-פחם</t>
  </si>
  <si>
    <t>אופקים</t>
  </si>
  <si>
    <t>אור יהודה</t>
  </si>
  <si>
    <t>אור עקיבא</t>
  </si>
  <si>
    <t>אורנית</t>
  </si>
  <si>
    <t>אזור</t>
  </si>
  <si>
    <t>אילת</t>
  </si>
  <si>
    <t>אכסאל</t>
  </si>
  <si>
    <t>אל-בטוף</t>
  </si>
  <si>
    <t>אל קסום</t>
  </si>
  <si>
    <t>אלונה</t>
  </si>
  <si>
    <t>אליכין</t>
  </si>
  <si>
    <t>אלעד</t>
  </si>
  <si>
    <t>אלפי מנשה</t>
  </si>
  <si>
    <t>אלקנה</t>
  </si>
  <si>
    <t>אעבלין</t>
  </si>
  <si>
    <t>אפרת</t>
  </si>
  <si>
    <t>אריאל</t>
  </si>
  <si>
    <t>אשדוד</t>
  </si>
  <si>
    <t>אשכול</t>
  </si>
  <si>
    <t>אשקלון</t>
  </si>
  <si>
    <t>באקה אל-גרביה</t>
  </si>
  <si>
    <t>באר טוביה</t>
  </si>
  <si>
    <t>באר יעקב</t>
  </si>
  <si>
    <t>באר שבע</t>
  </si>
  <si>
    <t>בוסתן אל-מרג'</t>
  </si>
  <si>
    <t>בועיינה-נוג'ידאת</t>
  </si>
  <si>
    <t>בוקעאתא</t>
  </si>
  <si>
    <t>ביר אל-מכסור</t>
  </si>
  <si>
    <t>בית אל</t>
  </si>
  <si>
    <t>בית אריה</t>
  </si>
  <si>
    <t>בית ג'ן</t>
  </si>
  <si>
    <t>בית דגן</t>
  </si>
  <si>
    <t>בית שאן</t>
  </si>
  <si>
    <t>בית שמש</t>
  </si>
  <si>
    <t>ביתר עילית</t>
  </si>
  <si>
    <t>בני ברק</t>
  </si>
  <si>
    <t>בני עי"ש</t>
  </si>
  <si>
    <t>בני שמעון</t>
  </si>
  <si>
    <t>בנימינה-גבעת עדה*</t>
  </si>
  <si>
    <t>בסמ"ה</t>
  </si>
  <si>
    <t>בסמת טבעון</t>
  </si>
  <si>
    <t>בענה</t>
  </si>
  <si>
    <t>ברנר</t>
  </si>
  <si>
    <t>בת ים</t>
  </si>
  <si>
    <t>ג'דיידה-מכר</t>
  </si>
  <si>
    <t>ג'ולס</t>
  </si>
  <si>
    <t>ג'לג'וליה</t>
  </si>
  <si>
    <t>ג'סר א-זרקא</t>
  </si>
  <si>
    <t>ג'ש (גוש חלב)</t>
  </si>
  <si>
    <t>ג'ת</t>
  </si>
  <si>
    <t>גבעת זאב</t>
  </si>
  <si>
    <t>גבעת שמואל</t>
  </si>
  <si>
    <t>גבעתיים</t>
  </si>
  <si>
    <t>גדרה</t>
  </si>
  <si>
    <t>גדרות</t>
  </si>
  <si>
    <t>גולן</t>
  </si>
  <si>
    <t>גוש עציון</t>
  </si>
  <si>
    <t>גזר</t>
  </si>
  <si>
    <t>גן יבנה</t>
  </si>
  <si>
    <t>גן רווה</t>
  </si>
  <si>
    <t>גני תקווה</t>
  </si>
  <si>
    <t>דאלית אל-כרמל</t>
  </si>
  <si>
    <t>דבורייה</t>
  </si>
  <si>
    <t>דייר אל-אסד</t>
  </si>
  <si>
    <t>דייר חנא</t>
  </si>
  <si>
    <t>דימונה</t>
  </si>
  <si>
    <t>דרום השרון</t>
  </si>
  <si>
    <t>הגלבוע</t>
  </si>
  <si>
    <t>הגליל העליון</t>
  </si>
  <si>
    <t>הגליל התחתון</t>
  </si>
  <si>
    <t>הוד השרון</t>
  </si>
  <si>
    <t>הערבה התיכונה</t>
  </si>
  <si>
    <t>הר אדר</t>
  </si>
  <si>
    <t>הר חברון</t>
  </si>
  <si>
    <t>הרצלייה</t>
  </si>
  <si>
    <t>זבולון</t>
  </si>
  <si>
    <t>זכרון יעקב</t>
  </si>
  <si>
    <t>זמר</t>
  </si>
  <si>
    <t>זרזיר</t>
  </si>
  <si>
    <t>חבל אילות</t>
  </si>
  <si>
    <t>חבל יבנה</t>
  </si>
  <si>
    <t>חבל מודיעין</t>
  </si>
  <si>
    <t>חדרה</t>
  </si>
  <si>
    <t>חולון</t>
  </si>
  <si>
    <t>חוף אשקלון</t>
  </si>
  <si>
    <t>חוף הכרמל</t>
  </si>
  <si>
    <t>חוף השרון</t>
  </si>
  <si>
    <t>חורה</t>
  </si>
  <si>
    <t>חורפיש</t>
  </si>
  <si>
    <t>חיפה</t>
  </si>
  <si>
    <t>חצור הגלילית</t>
  </si>
  <si>
    <t>חריש</t>
  </si>
  <si>
    <t>טבריה</t>
  </si>
  <si>
    <t>טובא-זנגרייה</t>
  </si>
  <si>
    <t>טורעאן</t>
  </si>
  <si>
    <t>טייבה</t>
  </si>
  <si>
    <t>טירה</t>
  </si>
  <si>
    <t>טירת כרמל</t>
  </si>
  <si>
    <t>טמרה</t>
  </si>
  <si>
    <t>יאנוח-ג'ת</t>
  </si>
  <si>
    <t>יבנאל</t>
  </si>
  <si>
    <t>יבנה</t>
  </si>
  <si>
    <t>יהוד</t>
  </si>
  <si>
    <t>יואב</t>
  </si>
  <si>
    <t>יסוד המעלה</t>
  </si>
  <si>
    <t>יפיע</t>
  </si>
  <si>
    <t>יקנעם עילית</t>
  </si>
  <si>
    <t>ירוחם</t>
  </si>
  <si>
    <t>ירושלים</t>
  </si>
  <si>
    <t>ירכא</t>
  </si>
  <si>
    <t>כאבול</t>
  </si>
  <si>
    <t>כאוכב אבו אל-היג'א</t>
  </si>
  <si>
    <t>כוכב יאיר</t>
  </si>
  <si>
    <t>כסיפה</t>
  </si>
  <si>
    <t>כסרא-סמיע</t>
  </si>
  <si>
    <t>כעביה-טבאש-חג'אג'רה</t>
  </si>
  <si>
    <t>כפר ברא</t>
  </si>
  <si>
    <t>כפר ורדים</t>
  </si>
  <si>
    <t>כפר יאסיף</t>
  </si>
  <si>
    <t>כפר יונה</t>
  </si>
  <si>
    <t>כפר כמא</t>
  </si>
  <si>
    <t>כפר כנא</t>
  </si>
  <si>
    <t>כפר מנדא</t>
  </si>
  <si>
    <t>כפר סבא</t>
  </si>
  <si>
    <t>כפר קאסם</t>
  </si>
  <si>
    <t>כפר קרע</t>
  </si>
  <si>
    <t>כפר שמריהו</t>
  </si>
  <si>
    <t>כפר תבור</t>
  </si>
  <si>
    <t>כרמיאל</t>
  </si>
  <si>
    <t>לב השרון</t>
  </si>
  <si>
    <t>להבים</t>
  </si>
  <si>
    <t>לוד</t>
  </si>
  <si>
    <t>לכיש</t>
  </si>
  <si>
    <t>לקיה</t>
  </si>
  <si>
    <t>מבואות החרמון</t>
  </si>
  <si>
    <t>מבשרת ציון</t>
  </si>
  <si>
    <t>מג'ד אל-כרום</t>
  </si>
  <si>
    <t>מג'דל שמס</t>
  </si>
  <si>
    <t>מגאר</t>
  </si>
  <si>
    <t>מגדל</t>
  </si>
  <si>
    <t>מגדל העמק</t>
  </si>
  <si>
    <t>מגידו</t>
  </si>
  <si>
    <t>מגילות ים המלח</t>
  </si>
  <si>
    <t>מודיעין-מכבים-רעות*</t>
  </si>
  <si>
    <t>מודיעין עילית</t>
  </si>
  <si>
    <t>מזכרת בתיה</t>
  </si>
  <si>
    <t>מזרעה</t>
  </si>
  <si>
    <t>מטה אשר</t>
  </si>
  <si>
    <t>מטה בנימין</t>
  </si>
  <si>
    <t>מטה יהודה</t>
  </si>
  <si>
    <t>מטולה</t>
  </si>
  <si>
    <t>מיתר</t>
  </si>
  <si>
    <t>מנשה</t>
  </si>
  <si>
    <t>מסעדה</t>
  </si>
  <si>
    <t>מעיליא</t>
  </si>
  <si>
    <t>מעלה אדומים</t>
  </si>
  <si>
    <t>מעלה אפרים</t>
  </si>
  <si>
    <t>מעלה יוסף</t>
  </si>
  <si>
    <t>מעלה עירון</t>
  </si>
  <si>
    <t>מעלות-תרשיחא</t>
  </si>
  <si>
    <t>מצפה רמון</t>
  </si>
  <si>
    <t>מרום הגליל</t>
  </si>
  <si>
    <t>מרחבים</t>
  </si>
  <si>
    <t>משגב</t>
  </si>
  <si>
    <t>משהד</t>
  </si>
  <si>
    <t>נהרייה</t>
  </si>
  <si>
    <t>נווה מדבר</t>
  </si>
  <si>
    <t>נחל שורק</t>
  </si>
  <si>
    <t>נחף</t>
  </si>
  <si>
    <t>נס ציונה</t>
  </si>
  <si>
    <t>נצרת</t>
  </si>
  <si>
    <t>נצרת עילית</t>
  </si>
  <si>
    <t>נשר</t>
  </si>
  <si>
    <t>נתיבות</t>
  </si>
  <si>
    <t>נתניה</t>
  </si>
  <si>
    <t>סאג'ור</t>
  </si>
  <si>
    <t>סביון*</t>
  </si>
  <si>
    <t>סח'נין</t>
  </si>
  <si>
    <t>ע'ג'ר</t>
  </si>
  <si>
    <t>עומר</t>
  </si>
  <si>
    <t>עיילבון</t>
  </si>
  <si>
    <t>עילוט</t>
  </si>
  <si>
    <t>עין מאהל</t>
  </si>
  <si>
    <t>עין קנייא</t>
  </si>
  <si>
    <t>עכו</t>
  </si>
  <si>
    <t>עמנואל</t>
  </si>
  <si>
    <t>עמק הירדן</t>
  </si>
  <si>
    <t>עמק המעיינות</t>
  </si>
  <si>
    <t>עמק חפר</t>
  </si>
  <si>
    <t>עמק יזרעאל</t>
  </si>
  <si>
    <t>עמק לוד</t>
  </si>
  <si>
    <t>עספיא</t>
  </si>
  <si>
    <t>עפולה</t>
  </si>
  <si>
    <t>עראבה</t>
  </si>
  <si>
    <t>ערבות הירדן</t>
  </si>
  <si>
    <t>ערד</t>
  </si>
  <si>
    <t>ערערה</t>
  </si>
  <si>
    <t>ערערה-בנגב</t>
  </si>
  <si>
    <t>פוריידיס</t>
  </si>
  <si>
    <t>פסוטה</t>
  </si>
  <si>
    <t>פקיעין (בוקייעה)</t>
  </si>
  <si>
    <t>פרדס חנה-כרכור</t>
  </si>
  <si>
    <t>פרדסייה</t>
  </si>
  <si>
    <t>פתח תקווה</t>
  </si>
  <si>
    <t>צפת</t>
  </si>
  <si>
    <t>קדומים</t>
  </si>
  <si>
    <t>קדימה-צורן</t>
  </si>
  <si>
    <t>קלנסווה</t>
  </si>
  <si>
    <t>קצרין</t>
  </si>
  <si>
    <t>קריית אונו</t>
  </si>
  <si>
    <t>קריית ארבע</t>
  </si>
  <si>
    <t>קריית אתא</t>
  </si>
  <si>
    <t>קריית ביאליק</t>
  </si>
  <si>
    <t>קריית גת</t>
  </si>
  <si>
    <t>קריית טבעון</t>
  </si>
  <si>
    <t>קריית ים</t>
  </si>
  <si>
    <t>קריית יערים</t>
  </si>
  <si>
    <t>קריית מוצקין</t>
  </si>
  <si>
    <t>קריית מלאכי</t>
  </si>
  <si>
    <t>קריית עקרון</t>
  </si>
  <si>
    <t>קריית שמונה</t>
  </si>
  <si>
    <t>קרני שומרון</t>
  </si>
  <si>
    <t>ראמה</t>
  </si>
  <si>
    <t>ראש העין</t>
  </si>
  <si>
    <t>ראש פינה</t>
  </si>
  <si>
    <t>ראשון לציון</t>
  </si>
  <si>
    <t>רהט</t>
  </si>
  <si>
    <t>רחובות</t>
  </si>
  <si>
    <t>ריינה</t>
  </si>
  <si>
    <t>רכסים</t>
  </si>
  <si>
    <t>רמלה</t>
  </si>
  <si>
    <t>רמת גן</t>
  </si>
  <si>
    <t>רמת השרון</t>
  </si>
  <si>
    <t>רמת ישי</t>
  </si>
  <si>
    <t>רמת נגב</t>
  </si>
  <si>
    <t>רעננה</t>
  </si>
  <si>
    <t>שבלי - אום אל-גנם</t>
  </si>
  <si>
    <t>שגב-שלום</t>
  </si>
  <si>
    <t>שדות נגב</t>
  </si>
  <si>
    <t>שדרות</t>
  </si>
  <si>
    <t>שוהם</t>
  </si>
  <si>
    <t>שומרון</t>
  </si>
  <si>
    <t>שלומי</t>
  </si>
  <si>
    <t>שעב</t>
  </si>
  <si>
    <t>שער הנגב</t>
  </si>
  <si>
    <t>שפיר</t>
  </si>
  <si>
    <t>שפרעם</t>
  </si>
  <si>
    <t>תל אביב -יפו</t>
  </si>
  <si>
    <t>תל מונד</t>
  </si>
  <si>
    <t>תל שבע</t>
  </si>
  <si>
    <t>תמר</t>
  </si>
  <si>
    <t>אשכול חברתי-כלכלי (1 נמוך, 10 גבוה)   2008</t>
  </si>
  <si>
    <t>מדד חברתי-כלכלי 2008 -ערך</t>
  </si>
  <si>
    <t>סה"כ  אוכלוסייה בסוף השנה 2014 (אלפים)</t>
  </si>
  <si>
    <t xml:space="preserve">TAMRA </t>
  </si>
  <si>
    <t xml:space="preserve">טמרה </t>
  </si>
  <si>
    <t xml:space="preserve">TEL SHEVA </t>
  </si>
  <si>
    <t xml:space="preserve">תל שבע </t>
  </si>
  <si>
    <t xml:space="preserve">REINE </t>
  </si>
  <si>
    <t xml:space="preserve">ריינה </t>
  </si>
  <si>
    <t xml:space="preserve">KUSEIFE </t>
  </si>
  <si>
    <t xml:space="preserve">כסיפה </t>
  </si>
  <si>
    <t xml:space="preserve">KISRA-SUMEI </t>
  </si>
  <si>
    <t xml:space="preserve">כסרא-סמיע </t>
  </si>
  <si>
    <t xml:space="preserve">AR'ARA-BANEGEV </t>
  </si>
  <si>
    <t xml:space="preserve">ערערה-בנגב </t>
  </si>
  <si>
    <t xml:space="preserve">MUGHAR </t>
  </si>
  <si>
    <t xml:space="preserve">מגאר </t>
  </si>
  <si>
    <t xml:space="preserve">SEGEV-SHALOM </t>
  </si>
  <si>
    <t xml:space="preserve">שגב-שלום </t>
  </si>
  <si>
    <t xml:space="preserve">QIRYAT ARBA </t>
  </si>
  <si>
    <t xml:space="preserve">קריית ארבע </t>
  </si>
  <si>
    <t xml:space="preserve">BETAR ILLIT </t>
  </si>
  <si>
    <t xml:space="preserve">ביתר עילית </t>
  </si>
  <si>
    <t xml:space="preserve">BUQ'ATA </t>
  </si>
  <si>
    <t xml:space="preserve">בוקעאתא </t>
  </si>
  <si>
    <t xml:space="preserve">RAHAT </t>
  </si>
  <si>
    <t xml:space="preserve">רהט </t>
  </si>
  <si>
    <t xml:space="preserve">KABUL </t>
  </si>
  <si>
    <t xml:space="preserve">כאבול </t>
  </si>
  <si>
    <t xml:space="preserve">MODI'IN ILLIT </t>
  </si>
  <si>
    <t xml:space="preserve">מודיעין עילית </t>
  </si>
  <si>
    <t xml:space="preserve">JALJULYE </t>
  </si>
  <si>
    <t xml:space="preserve">ג'לג'וליה </t>
  </si>
  <si>
    <t xml:space="preserve">HURA </t>
  </si>
  <si>
    <t xml:space="preserve">חורה </t>
  </si>
  <si>
    <t xml:space="preserve">BASMAT TAB'UN </t>
  </si>
  <si>
    <t xml:space="preserve">בסמת טבעון </t>
  </si>
  <si>
    <t xml:space="preserve">LAQYE </t>
  </si>
  <si>
    <t xml:space="preserve">לקיה </t>
  </si>
  <si>
    <t xml:space="preserve">TAYIBE </t>
  </si>
  <si>
    <t xml:space="preserve">טייבה </t>
  </si>
  <si>
    <t xml:space="preserve">EIN QINIYYE </t>
  </si>
  <si>
    <t xml:space="preserve">עין קנייא </t>
  </si>
  <si>
    <t xml:space="preserve">TUR'AN </t>
  </si>
  <si>
    <t xml:space="preserve">טורעאן </t>
  </si>
  <si>
    <t xml:space="preserve">IMMANU'EL </t>
  </si>
  <si>
    <t xml:space="preserve">עמנואל </t>
  </si>
  <si>
    <t xml:space="preserve">KAOKAB ABU AL-HIJA </t>
  </si>
  <si>
    <t xml:space="preserve">כאוכב אבו אל-היג'א </t>
  </si>
  <si>
    <t xml:space="preserve">KAFAR MANDA </t>
  </si>
  <si>
    <t xml:space="preserve">כפר מנדא </t>
  </si>
  <si>
    <t xml:space="preserve">GHAJAR </t>
  </si>
  <si>
    <t xml:space="preserve">ע'ג'ר </t>
  </si>
  <si>
    <t xml:space="preserve">EL'AD </t>
  </si>
  <si>
    <t xml:space="preserve">אלעד </t>
  </si>
  <si>
    <t xml:space="preserve">KAFAR QASEM </t>
  </si>
  <si>
    <t xml:space="preserve">כפר קאסם </t>
  </si>
  <si>
    <t xml:space="preserve">REKHASIM </t>
  </si>
  <si>
    <t xml:space="preserve">רכסים </t>
  </si>
  <si>
    <t xml:space="preserve">I'BILLIN </t>
  </si>
  <si>
    <t xml:space="preserve">אעבלין </t>
  </si>
  <si>
    <t xml:space="preserve">JISR AZ-ZARQA </t>
  </si>
  <si>
    <t xml:space="preserve">ג'סר א-זרקא </t>
  </si>
  <si>
    <t xml:space="preserve">FUREIDIS </t>
  </si>
  <si>
    <t xml:space="preserve">פוריידיס </t>
  </si>
  <si>
    <t xml:space="preserve">TUBA-ZANGARIYYE </t>
  </si>
  <si>
    <t xml:space="preserve">טובא-זנגרייה </t>
  </si>
  <si>
    <t xml:space="preserve">IKSAL </t>
  </si>
  <si>
    <t xml:space="preserve">אכסאל </t>
  </si>
  <si>
    <t xml:space="preserve">BASMA </t>
  </si>
  <si>
    <t xml:space="preserve">בסמ"ה </t>
  </si>
  <si>
    <t xml:space="preserve">BET SHEMESH </t>
  </si>
  <si>
    <t xml:space="preserve">בית שמש </t>
  </si>
  <si>
    <t xml:space="preserve">EIN MAHEL </t>
  </si>
  <si>
    <t xml:space="preserve">עין מאהל </t>
  </si>
  <si>
    <t xml:space="preserve">SHIBLI-UMM AL-GHANAM </t>
  </si>
  <si>
    <t xml:space="preserve">שבלי - אום אל-גנם </t>
  </si>
  <si>
    <t xml:space="preserve">BU'EINE-NUJEIDAT </t>
  </si>
  <si>
    <t xml:space="preserve">בועיינה-נוג'ידאת </t>
  </si>
  <si>
    <t xml:space="preserve">ABU SINAN </t>
  </si>
  <si>
    <t xml:space="preserve">אבו סנאן </t>
  </si>
  <si>
    <t xml:space="preserve">SHA'AB </t>
  </si>
  <si>
    <t xml:space="preserve">שעב </t>
  </si>
  <si>
    <t xml:space="preserve">MAJDAL SHAMS </t>
  </si>
  <si>
    <t xml:space="preserve">מג'דל שמס </t>
  </si>
  <si>
    <t xml:space="preserve">BIR EL-MAKSUR </t>
  </si>
  <si>
    <t xml:space="preserve">ביר אל-מכסור </t>
  </si>
  <si>
    <t xml:space="preserve">SAJUR </t>
  </si>
  <si>
    <t xml:space="preserve">סאג'ור </t>
  </si>
  <si>
    <t xml:space="preserve">UMM AL-FAHM </t>
  </si>
  <si>
    <t xml:space="preserve">אום אל-פחם </t>
  </si>
  <si>
    <t xml:space="preserve">DABURIYYA </t>
  </si>
  <si>
    <t xml:space="preserve">דבורייה </t>
  </si>
  <si>
    <t xml:space="preserve">BENE BERAQ </t>
  </si>
  <si>
    <t xml:space="preserve">בני ברק </t>
  </si>
  <si>
    <t xml:space="preserve">MAS'ADE </t>
  </si>
  <si>
    <t xml:space="preserve">מסעדה </t>
  </si>
  <si>
    <t xml:space="preserve">KAFAR KANNA </t>
  </si>
  <si>
    <t xml:space="preserve">כפר כנא </t>
  </si>
  <si>
    <t xml:space="preserve">YIRKA </t>
  </si>
  <si>
    <t xml:space="preserve">ירכא </t>
  </si>
  <si>
    <t xml:space="preserve">ILUT </t>
  </si>
  <si>
    <t xml:space="preserve">עילוט </t>
  </si>
  <si>
    <t xml:space="preserve">YAFI </t>
  </si>
  <si>
    <t xml:space="preserve">יפיע </t>
  </si>
  <si>
    <t xml:space="preserve">ZARZIR </t>
  </si>
  <si>
    <t xml:space="preserve">זרזיר </t>
  </si>
  <si>
    <t xml:space="preserve">SHEFAR'AM </t>
  </si>
  <si>
    <t xml:space="preserve">שפרעם </t>
  </si>
  <si>
    <t xml:space="preserve">QIRYAT YE'ARIM </t>
  </si>
  <si>
    <t xml:space="preserve">קריית יערים </t>
  </si>
  <si>
    <t xml:space="preserve">NETIVOT </t>
  </si>
  <si>
    <t xml:space="preserve">נתיבות </t>
  </si>
  <si>
    <t xml:space="preserve">ARRABE </t>
  </si>
  <si>
    <t xml:space="preserve">עראבה </t>
  </si>
  <si>
    <t xml:space="preserve">MAZRA'A </t>
  </si>
  <si>
    <t xml:space="preserve">מזרעה </t>
  </si>
  <si>
    <t xml:space="preserve">NAHEF </t>
  </si>
  <si>
    <t xml:space="preserve">נחף </t>
  </si>
  <si>
    <t xml:space="preserve">YANUH-JAT </t>
  </si>
  <si>
    <t xml:space="preserve">יאנוח-ג'ת </t>
  </si>
  <si>
    <t xml:space="preserve">MA'ALE IRON </t>
  </si>
  <si>
    <t xml:space="preserve">מעלה עירון </t>
  </si>
  <si>
    <t xml:space="preserve">AR'ARA </t>
  </si>
  <si>
    <t xml:space="preserve">ערערה </t>
  </si>
  <si>
    <t xml:space="preserve">JUDEIDE-MAKER </t>
  </si>
  <si>
    <t xml:space="preserve">ג'דיידה-מכר </t>
  </si>
  <si>
    <t xml:space="preserve">KAFAR BARA </t>
  </si>
  <si>
    <t xml:space="preserve">כפר ברא </t>
  </si>
  <si>
    <t xml:space="preserve">MESHHED </t>
  </si>
  <si>
    <t xml:space="preserve">משהד </t>
  </si>
  <si>
    <t xml:space="preserve">BEIT JANN </t>
  </si>
  <si>
    <t xml:space="preserve">בית ג'ן </t>
  </si>
  <si>
    <t xml:space="preserve">KA'ABIYYE-TABBASH-HAJAJRE </t>
  </si>
  <si>
    <t xml:space="preserve">כעביה-טבאש-חג'אג'רה </t>
  </si>
  <si>
    <t xml:space="preserve">ZEFAT </t>
  </si>
  <si>
    <t xml:space="preserve">צפת </t>
  </si>
  <si>
    <t xml:space="preserve">QALANSAWE </t>
  </si>
  <si>
    <t xml:space="preserve">קלנסווה </t>
  </si>
  <si>
    <t xml:space="preserve">ABU GHOSH </t>
  </si>
  <si>
    <t xml:space="preserve">אבו גוש </t>
  </si>
  <si>
    <t xml:space="preserve">SAKHNIN </t>
  </si>
  <si>
    <t xml:space="preserve">סח'נין </t>
  </si>
  <si>
    <t xml:space="preserve">SHAGHOR </t>
  </si>
  <si>
    <t>שגור</t>
  </si>
  <si>
    <t xml:space="preserve">DEIR HANNA </t>
  </si>
  <si>
    <t xml:space="preserve">דייר חנא </t>
  </si>
  <si>
    <t xml:space="preserve"> מדד </t>
  </si>
  <si>
    <t xml:space="preserve"> דירוג </t>
  </si>
  <si>
    <t>שם 
יישוב</t>
  </si>
  <si>
    <t xml:space="preserve"> סמל  יישוב</t>
  </si>
  <si>
    <t xml:space="preserve"> NAME OF
 LOCALITY</t>
  </si>
  <si>
    <t xml:space="preserve">FASSUTA </t>
  </si>
  <si>
    <t xml:space="preserve">פסוטה </t>
  </si>
  <si>
    <t xml:space="preserve">OFAQIM </t>
  </si>
  <si>
    <t xml:space="preserve">אופקים </t>
  </si>
  <si>
    <t xml:space="preserve">ASHDOD </t>
  </si>
  <si>
    <t xml:space="preserve">אשדוד </t>
  </si>
  <si>
    <t xml:space="preserve">ZEMER </t>
  </si>
  <si>
    <t xml:space="preserve">זמר </t>
  </si>
  <si>
    <t xml:space="preserve">BE'ER YA'AQOV </t>
  </si>
  <si>
    <t xml:space="preserve">באר יעקב </t>
  </si>
  <si>
    <t xml:space="preserve">BAQA -JATT </t>
  </si>
  <si>
    <t xml:space="preserve">באקה-ג'ת </t>
  </si>
  <si>
    <t xml:space="preserve">TIBERIAS </t>
  </si>
  <si>
    <t xml:space="preserve">טבריה </t>
  </si>
  <si>
    <t xml:space="preserve">TIRE </t>
  </si>
  <si>
    <t xml:space="preserve">טירה </t>
  </si>
  <si>
    <t xml:space="preserve">MIZPE RAMON </t>
  </si>
  <si>
    <t xml:space="preserve">מצפה רמון </t>
  </si>
  <si>
    <t xml:space="preserve">KAFAR QARA </t>
  </si>
  <si>
    <t xml:space="preserve">כפר קרע </t>
  </si>
  <si>
    <t xml:space="preserve">MA'ALOT-TARSHIHA </t>
  </si>
  <si>
    <t xml:space="preserve">מעלות-תרשיחא </t>
  </si>
  <si>
    <t xml:space="preserve">BET EL </t>
  </si>
  <si>
    <t xml:space="preserve">בית אל </t>
  </si>
  <si>
    <t xml:space="preserve">SEDEROT </t>
  </si>
  <si>
    <t xml:space="preserve">שדרות </t>
  </si>
  <si>
    <t xml:space="preserve">QIRYAT MAL'AKHI </t>
  </si>
  <si>
    <t xml:space="preserve">קריית מלאכי </t>
  </si>
  <si>
    <t xml:space="preserve">MA'ALE EFRAYIM </t>
  </si>
  <si>
    <t xml:space="preserve">מעלה אפרים </t>
  </si>
  <si>
    <t xml:space="preserve">JULIS </t>
  </si>
  <si>
    <t xml:space="preserve">ג'ולס </t>
  </si>
  <si>
    <t xml:space="preserve">BET SHE'AN </t>
  </si>
  <si>
    <t xml:space="preserve">בית שאן </t>
  </si>
  <si>
    <t xml:space="preserve">NAZARETH </t>
  </si>
  <si>
    <t xml:space="preserve">נצרת </t>
  </si>
  <si>
    <t xml:space="preserve">MIGDAL HAEMEQ </t>
  </si>
  <si>
    <t xml:space="preserve">מגדל העמק </t>
  </si>
  <si>
    <t xml:space="preserve">JERUSALEM </t>
  </si>
  <si>
    <t xml:space="preserve">ירושלים </t>
  </si>
  <si>
    <t xml:space="preserve">ASHQELON </t>
  </si>
  <si>
    <t xml:space="preserve">אשקלון </t>
  </si>
  <si>
    <t xml:space="preserve">YEROHAM </t>
  </si>
  <si>
    <t xml:space="preserve">ירוחם </t>
  </si>
  <si>
    <t xml:space="preserve">TIRAT KARMEL </t>
  </si>
  <si>
    <t xml:space="preserve">טירת כרמל </t>
  </si>
  <si>
    <t xml:space="preserve">AKKO </t>
  </si>
  <si>
    <t xml:space="preserve">עכו </t>
  </si>
  <si>
    <t xml:space="preserve">ARAD </t>
  </si>
  <si>
    <t xml:space="preserve">ערד </t>
  </si>
  <si>
    <t xml:space="preserve">RAME </t>
  </si>
  <si>
    <t xml:space="preserve">ראמה </t>
  </si>
  <si>
    <t xml:space="preserve">BENE AYISH </t>
  </si>
  <si>
    <t xml:space="preserve">בני עי"ש </t>
  </si>
  <si>
    <t xml:space="preserve">EILABUN </t>
  </si>
  <si>
    <t xml:space="preserve">עיילבון </t>
  </si>
  <si>
    <t xml:space="preserve">KAFAR KAMA </t>
  </si>
  <si>
    <t xml:space="preserve">כפר כמא </t>
  </si>
  <si>
    <t xml:space="preserve">HURFEISH </t>
  </si>
  <si>
    <t xml:space="preserve">חורפיש </t>
  </si>
  <si>
    <t xml:space="preserve">QAZRIN </t>
  </si>
  <si>
    <t xml:space="preserve">קצרין </t>
  </si>
  <si>
    <t xml:space="preserve">HAZOR HAGELILIT </t>
  </si>
  <si>
    <t xml:space="preserve">חצור הגלילית </t>
  </si>
  <si>
    <t xml:space="preserve">MIGDAL </t>
  </si>
  <si>
    <t xml:space="preserve">מגדל </t>
  </si>
  <si>
    <t xml:space="preserve">KAFAR YASIF </t>
  </si>
  <si>
    <t xml:space="preserve">כפר יאסיף </t>
  </si>
  <si>
    <t xml:space="preserve">QIRYAT EQRON </t>
  </si>
  <si>
    <t xml:space="preserve">קריית עקרון </t>
  </si>
  <si>
    <t xml:space="preserve">YAVNE'EL </t>
  </si>
  <si>
    <t xml:space="preserve">יבנאל </t>
  </si>
  <si>
    <t xml:space="preserve">QAZIR-HARISH </t>
  </si>
  <si>
    <t xml:space="preserve">קציר-חריש </t>
  </si>
  <si>
    <t xml:space="preserve">IR KARMEL </t>
  </si>
  <si>
    <t xml:space="preserve">עיר כרמל </t>
  </si>
  <si>
    <t xml:space="preserve">QARNE SHOMERON </t>
  </si>
  <si>
    <t xml:space="preserve">קרני שומרון </t>
  </si>
  <si>
    <t xml:space="preserve">LOD </t>
  </si>
  <si>
    <t xml:space="preserve">לוד </t>
  </si>
  <si>
    <t xml:space="preserve">JISH(GUSH HALAV) </t>
  </si>
  <si>
    <t xml:space="preserve">ג'ש (גוש חלב) </t>
  </si>
  <si>
    <t xml:space="preserve">PEQI'IN (BUQEI'A) </t>
  </si>
  <si>
    <t xml:space="preserve">פקיעין (בוקייעה) </t>
  </si>
  <si>
    <t xml:space="preserve">AFULA </t>
  </si>
  <si>
    <t xml:space="preserve">עפולה </t>
  </si>
  <si>
    <t xml:space="preserve">RAMLA </t>
  </si>
  <si>
    <t xml:space="preserve">רמלה </t>
  </si>
  <si>
    <t xml:space="preserve">BE'ER SHEVA </t>
  </si>
  <si>
    <t xml:space="preserve">באר שבע </t>
  </si>
  <si>
    <t xml:space="preserve">DIMONA </t>
  </si>
  <si>
    <t xml:space="preserve">דימונה </t>
  </si>
  <si>
    <t xml:space="preserve">QIRYAT YAM </t>
  </si>
  <si>
    <t xml:space="preserve">קריית ים </t>
  </si>
  <si>
    <t xml:space="preserve">QIRYAT GAT </t>
  </si>
  <si>
    <t xml:space="preserve">קריית גת </t>
  </si>
  <si>
    <t xml:space="preserve">ELAT </t>
  </si>
  <si>
    <t xml:space="preserve">אילת </t>
  </si>
  <si>
    <t xml:space="preserve">OR AQIVA </t>
  </si>
  <si>
    <t xml:space="preserve">אור עקיבא </t>
  </si>
  <si>
    <t xml:space="preserve">QIRYAT SHEMONA </t>
  </si>
  <si>
    <t xml:space="preserve">קריית שמונה </t>
  </si>
  <si>
    <t xml:space="preserve">QEDUMIM </t>
  </si>
  <si>
    <t xml:space="preserve">קדומים </t>
  </si>
  <si>
    <t xml:space="preserve">OR YEHUDA </t>
  </si>
  <si>
    <t xml:space="preserve">אור יהודה </t>
  </si>
  <si>
    <t xml:space="preserve">TEL MOND </t>
  </si>
  <si>
    <t xml:space="preserve">תל מונד </t>
  </si>
  <si>
    <t xml:space="preserve">NAZERAT ILLIT </t>
  </si>
  <si>
    <t xml:space="preserve">נצרת עילית </t>
  </si>
  <si>
    <t>MODI'IN-</t>
  </si>
  <si>
    <t>מודיעין-</t>
  </si>
  <si>
    <t xml:space="preserve">BAT YAM </t>
  </si>
  <si>
    <t xml:space="preserve">בת ים </t>
  </si>
  <si>
    <t xml:space="preserve">MAKKABBIM-RE'UT </t>
  </si>
  <si>
    <t>מכבים-רעות</t>
  </si>
  <si>
    <t xml:space="preserve">SHELOMI </t>
  </si>
  <si>
    <t xml:space="preserve">שלומי </t>
  </si>
  <si>
    <t xml:space="preserve">RAMAT GAN </t>
  </si>
  <si>
    <t xml:space="preserve">רמת גן </t>
  </si>
  <si>
    <t xml:space="preserve">NETANYA </t>
  </si>
  <si>
    <t xml:space="preserve">נתניה </t>
  </si>
  <si>
    <t xml:space="preserve">TEL AVIV - YAFO </t>
  </si>
  <si>
    <t xml:space="preserve">תל אביב -יפו </t>
  </si>
  <si>
    <t xml:space="preserve">MA'ALE ADUMMIM </t>
  </si>
  <si>
    <t xml:space="preserve">מעלה אדומים </t>
  </si>
  <si>
    <t xml:space="preserve">EVEN YEHUDA </t>
  </si>
  <si>
    <t xml:space="preserve">אבן יהודה </t>
  </si>
  <si>
    <t xml:space="preserve">HADERA </t>
  </si>
  <si>
    <t xml:space="preserve">חדרה </t>
  </si>
  <si>
    <t xml:space="preserve">ALFE MENASHE </t>
  </si>
  <si>
    <t xml:space="preserve">אלפי מנשה </t>
  </si>
  <si>
    <t xml:space="preserve">MI'ELYA </t>
  </si>
  <si>
    <t xml:space="preserve">מעיליא </t>
  </si>
  <si>
    <t xml:space="preserve">GANNE TIQWA </t>
  </si>
  <si>
    <t xml:space="preserve">גני תקווה </t>
  </si>
  <si>
    <t xml:space="preserve">PARDES HANNA-KARKUR </t>
  </si>
  <si>
    <t xml:space="preserve">פרדס חנה-כרכור </t>
  </si>
  <si>
    <t xml:space="preserve">RAMAT YISHAY </t>
  </si>
  <si>
    <t xml:space="preserve">רמת ישי </t>
  </si>
  <si>
    <t xml:space="preserve">ELYAKHIN </t>
  </si>
  <si>
    <t xml:space="preserve">אליכין </t>
  </si>
  <si>
    <t xml:space="preserve">ELQANA </t>
  </si>
  <si>
    <t xml:space="preserve">אלקנה </t>
  </si>
  <si>
    <t xml:space="preserve">ARI'EL </t>
  </si>
  <si>
    <t xml:space="preserve">אריאל </t>
  </si>
  <si>
    <t xml:space="preserve">METULA </t>
  </si>
  <si>
    <t xml:space="preserve">מטולה </t>
  </si>
  <si>
    <t xml:space="preserve">QIRYAT ATTA </t>
  </si>
  <si>
    <t xml:space="preserve">קריית אתא </t>
  </si>
  <si>
    <t xml:space="preserve">MEVASSERET ZIYYON </t>
  </si>
  <si>
    <t xml:space="preserve">מבשרת ציון </t>
  </si>
  <si>
    <t xml:space="preserve">GEDERA </t>
  </si>
  <si>
    <t xml:space="preserve">גדרה </t>
  </si>
  <si>
    <t xml:space="preserve">GIV'AT SHEMU'EL </t>
  </si>
  <si>
    <t xml:space="preserve">גבעת שמואל </t>
  </si>
  <si>
    <t xml:space="preserve">KARMI'EL </t>
  </si>
  <si>
    <t xml:space="preserve">כרמיאל </t>
  </si>
  <si>
    <t xml:space="preserve">HOD HASHARON </t>
  </si>
  <si>
    <t xml:space="preserve">הוד השרון </t>
  </si>
  <si>
    <t xml:space="preserve">GAN YAVNE </t>
  </si>
  <si>
    <t xml:space="preserve">גן יבנה </t>
  </si>
  <si>
    <t xml:space="preserve">SHOHAM </t>
  </si>
  <si>
    <t xml:space="preserve">שוהם </t>
  </si>
  <si>
    <t xml:space="preserve">NAHARIYYA </t>
  </si>
  <si>
    <t xml:space="preserve">נהרייה </t>
  </si>
  <si>
    <t xml:space="preserve">YESUD HAMA'ALA </t>
  </si>
  <si>
    <t xml:space="preserve">יסוד המעלה </t>
  </si>
  <si>
    <t xml:space="preserve">YAVNE </t>
  </si>
  <si>
    <t xml:space="preserve">יבנה </t>
  </si>
  <si>
    <t xml:space="preserve">KOKHAV YA'IR </t>
  </si>
  <si>
    <t xml:space="preserve">כוכב יאיר </t>
  </si>
  <si>
    <t xml:space="preserve">ROSH HAAYIN </t>
  </si>
  <si>
    <t xml:space="preserve">ראש העין </t>
  </si>
  <si>
    <t xml:space="preserve">RA'ANNANA </t>
  </si>
  <si>
    <t xml:space="preserve">רעננה </t>
  </si>
  <si>
    <t xml:space="preserve">EFRATA </t>
  </si>
  <si>
    <t xml:space="preserve">אפרתה </t>
  </si>
  <si>
    <t xml:space="preserve">HERZLIYYA </t>
  </si>
  <si>
    <t xml:space="preserve">הרצלייה </t>
  </si>
  <si>
    <t xml:space="preserve">KEFAR YONA </t>
  </si>
  <si>
    <t xml:space="preserve">כפר יונה </t>
  </si>
  <si>
    <t xml:space="preserve">BET DAGAN </t>
  </si>
  <si>
    <t xml:space="preserve">בית דגן </t>
  </si>
  <si>
    <t xml:space="preserve">YOQNE'AM ILLIT </t>
  </si>
  <si>
    <t xml:space="preserve">יקנעם עילית </t>
  </si>
  <si>
    <t xml:space="preserve">QIRYAT TIV'ON </t>
  </si>
  <si>
    <t xml:space="preserve">קריית טבעון </t>
  </si>
  <si>
    <t xml:space="preserve">REHOVOT </t>
  </si>
  <si>
    <t xml:space="preserve">רחובות </t>
  </si>
  <si>
    <t xml:space="preserve">QIRYAT ONO </t>
  </si>
  <si>
    <t xml:space="preserve">קריית אונו </t>
  </si>
  <si>
    <t xml:space="preserve">GIV'AT ZE'EV </t>
  </si>
  <si>
    <t xml:space="preserve">גבעת זאב </t>
  </si>
  <si>
    <t xml:space="preserve">KEFAR TAVOR </t>
  </si>
  <si>
    <t xml:space="preserve">כפר תבור </t>
  </si>
  <si>
    <t xml:space="preserve">PETAH TIQWA </t>
  </si>
  <si>
    <t xml:space="preserve">פתח תקווה </t>
  </si>
  <si>
    <t xml:space="preserve">GIV'ATAYIM </t>
  </si>
  <si>
    <t xml:space="preserve">גבעתיים </t>
  </si>
  <si>
    <t xml:space="preserve">HOLON </t>
  </si>
  <si>
    <t xml:space="preserve">חולון </t>
  </si>
  <si>
    <t xml:space="preserve">METAR </t>
  </si>
  <si>
    <t xml:space="preserve">מיתר </t>
  </si>
  <si>
    <t xml:space="preserve">KEFAR WERADIM </t>
  </si>
  <si>
    <t xml:space="preserve">כפר ורדים </t>
  </si>
  <si>
    <t xml:space="preserve">RAMAT HASHARON </t>
  </si>
  <si>
    <t xml:space="preserve">רמת השרון </t>
  </si>
  <si>
    <t xml:space="preserve">HAIFA </t>
  </si>
  <si>
    <t xml:space="preserve">חיפה </t>
  </si>
  <si>
    <t xml:space="preserve">LEHAVIM </t>
  </si>
  <si>
    <t xml:space="preserve">להבים </t>
  </si>
  <si>
    <t xml:space="preserve">BET ARYE </t>
  </si>
  <si>
    <t xml:space="preserve">בית אריה </t>
  </si>
  <si>
    <t xml:space="preserve">HAR ADAR </t>
  </si>
  <si>
    <t xml:space="preserve">הר אדר </t>
  </si>
  <si>
    <t xml:space="preserve">AZOR </t>
  </si>
  <si>
    <t xml:space="preserve">אזור </t>
  </si>
  <si>
    <t xml:space="preserve">QIRYAT MOTZKIN </t>
  </si>
  <si>
    <t xml:space="preserve">קריית מוצקין </t>
  </si>
  <si>
    <t xml:space="preserve">NESHER </t>
  </si>
  <si>
    <t xml:space="preserve">נשר </t>
  </si>
  <si>
    <t xml:space="preserve">OMER </t>
  </si>
  <si>
    <t xml:space="preserve">עומר </t>
  </si>
  <si>
    <t xml:space="preserve">QIRYAT BIALIK </t>
  </si>
  <si>
    <t xml:space="preserve">קריית ביאליק </t>
  </si>
  <si>
    <t xml:space="preserve">KEFAR SHEMARYAHU </t>
  </si>
  <si>
    <t xml:space="preserve">כפר שמריהו </t>
  </si>
  <si>
    <t xml:space="preserve">ZORAN-QADIMA </t>
  </si>
  <si>
    <t>צורן-קדימה</t>
  </si>
  <si>
    <t xml:space="preserve">SAVYON </t>
  </si>
  <si>
    <t>סביון</t>
  </si>
  <si>
    <t xml:space="preserve">RISHON LEZIYYON </t>
  </si>
  <si>
    <t xml:space="preserve">ראשון לציון </t>
  </si>
  <si>
    <t xml:space="preserve">ROSH PINNA </t>
  </si>
  <si>
    <t xml:space="preserve">ראש פינה </t>
  </si>
  <si>
    <t xml:space="preserve">MAZKERET BATYA </t>
  </si>
  <si>
    <t xml:space="preserve">מזכרת בתיה </t>
  </si>
  <si>
    <t xml:space="preserve">ZIKHRON YA'AQOV </t>
  </si>
  <si>
    <t xml:space="preserve">זכרון יעקב </t>
  </si>
  <si>
    <t xml:space="preserve">NES ZIYYONA </t>
  </si>
  <si>
    <t xml:space="preserve">נס ציונה </t>
  </si>
  <si>
    <t>BINYAMINA-</t>
  </si>
  <si>
    <t>בנימינה-</t>
  </si>
  <si>
    <t xml:space="preserve">GIV'AT ADA </t>
  </si>
  <si>
    <t>גבעת עדה</t>
  </si>
  <si>
    <t xml:space="preserve">KEFAR SAVA </t>
  </si>
  <si>
    <t xml:space="preserve">כפר סבא </t>
  </si>
  <si>
    <t xml:space="preserve">PARDESIYYA </t>
  </si>
  <si>
    <t xml:space="preserve">פרדסייה </t>
  </si>
  <si>
    <t xml:space="preserve">ORANIT </t>
  </si>
  <si>
    <t xml:space="preserve">אורנית </t>
  </si>
  <si>
    <t xml:space="preserve">YEHUD </t>
  </si>
  <si>
    <t xml:space="preserve">יהוד </t>
  </si>
  <si>
    <t>סמל הרשות</t>
  </si>
  <si>
    <t>אשכול 2013</t>
  </si>
  <si>
    <t>מדד 2013</t>
  </si>
  <si>
    <t>שם הרשות</t>
  </si>
  <si>
    <t>הרשויות המקומיות לפי סדר עולה של המדד החברתי-כלכלי 2013 - ערך מדד, דירוג וסיווג לאשכול, שינוי אשכול לעומת 2008</t>
  </si>
  <si>
    <r>
      <t>סמל רשות מקומית</t>
    </r>
    <r>
      <rPr>
        <b/>
        <vertAlign val="superscript"/>
        <sz val="10"/>
        <color theme="1"/>
        <rFont val="Calibri"/>
        <family val="2"/>
        <scheme val="minor"/>
      </rPr>
      <t xml:space="preserve"> [1]</t>
    </r>
  </si>
  <si>
    <t>שם רשות מקומית</t>
  </si>
  <si>
    <r>
      <t xml:space="preserve">אוכלוסיית המדד 2013 </t>
    </r>
    <r>
      <rPr>
        <b/>
        <vertAlign val="superscript"/>
        <sz val="10"/>
        <color theme="1"/>
        <rFont val="Calibri"/>
        <family val="2"/>
        <scheme val="minor"/>
      </rPr>
      <t>[2]</t>
    </r>
  </si>
  <si>
    <r>
      <t>ערך מדד 2013</t>
    </r>
    <r>
      <rPr>
        <b/>
        <vertAlign val="superscript"/>
        <sz val="10"/>
        <color theme="1"/>
        <rFont val="Calibri"/>
        <family val="2"/>
        <scheme val="minor"/>
      </rPr>
      <t xml:space="preserve"> [3]</t>
    </r>
  </si>
  <si>
    <t>דירוג 2013 (מ-1 עד 255)</t>
  </si>
  <si>
    <r>
      <t xml:space="preserve">אשכול 2013 </t>
    </r>
    <r>
      <rPr>
        <b/>
        <vertAlign val="superscript"/>
        <sz val="10"/>
        <color theme="1"/>
        <rFont val="Calibri"/>
        <family val="2"/>
        <scheme val="minor"/>
      </rPr>
      <t>[4]</t>
    </r>
    <r>
      <rPr>
        <b/>
        <sz val="10"/>
        <color theme="1"/>
        <rFont val="Calibri"/>
        <family val="2"/>
        <scheme val="minor"/>
      </rPr>
      <t xml:space="preserve"> (מ-1 עד 10)</t>
    </r>
  </si>
  <si>
    <t>דירוג 2008 (מ-1 עד 252)</t>
  </si>
  <si>
    <t xml:space="preserve">אשכול 2008 (מ-1 עד 10) </t>
  </si>
  <si>
    <t>הפרש (אשכול 2013 פחות אשכול 2008)</t>
  </si>
  <si>
    <t>..</t>
  </si>
  <si>
    <t>בוסתן-אל-מרג'</t>
  </si>
  <si>
    <t>בנימינה-גבעת עדה</t>
  </si>
  <si>
    <t>מודיעין-מכבים-רעות</t>
  </si>
  <si>
    <t>[1] הסמל עבור מועצה אזורית הוא: המעמד המוניציפלי שלה + 10000</t>
  </si>
  <si>
    <t xml:space="preserve">[2] אוכלוסיית המדד 2013 לא כוללת דיירי מוסדות רווחה, בתי סוהר וכדומה. </t>
  </si>
  <si>
    <t xml:space="preserve">[3] ערך המדד מחושב בשיטת ניתוח גורמים, ומתוקנן כך שממוצע ערכי המדד של כל הרשויות המקומיות הוא אפס. ערך המדד מבטא את המרחק של הרשות המקומית מהממוצע ביחידות של סטיות תקן. </t>
  </si>
  <si>
    <t xml:space="preserve">[4] חלוקת הרשויות המקומיות ל-10 קבוצות הומוגניות (שאינן שוות גודל) בוצעה בשיטת ניתוח אשכולות, כך ששונות ערכי המדד בתוך האשכולות תהיה מינימלית ככל האפשר, ושונות ערכי המדד בין האשכולות תהיה מקסימלית. </t>
  </si>
  <si>
    <r>
      <rPr>
        <b/>
        <sz val="10"/>
        <color theme="1"/>
        <rFont val="Calibri"/>
        <family val="2"/>
        <scheme val="minor"/>
      </rPr>
      <t>..</t>
    </r>
    <r>
      <rPr>
        <sz val="10"/>
        <color theme="1"/>
        <rFont val="Calibri"/>
        <family val="2"/>
        <scheme val="minor"/>
      </rPr>
      <t xml:space="preserve">  - לא קיים מדד חברתי-כלכלי 2008.</t>
    </r>
  </si>
  <si>
    <t xml:space="preserve">מוצלל באפור - שינוי בשני אשכולות ויותר לעומת 2008. </t>
  </si>
  <si>
    <t>אוכלוסיה לפני השינוי</t>
  </si>
  <si>
    <t>אוכלוסיה אחרי השינוי</t>
  </si>
  <si>
    <t>ירדו אשכול</t>
  </si>
  <si>
    <t>עלו אשכול</t>
  </si>
  <si>
    <t>נשארו באותו אשכול</t>
  </si>
  <si>
    <t>מינימום</t>
  </si>
  <si>
    <t>מקסימום</t>
  </si>
  <si>
    <t>אשכול 2013 לפי גבולות מדד 2008</t>
  </si>
  <si>
    <t>אוכלוסיה ללא שינוי גבולות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</si>
</sst>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"/>
    <numFmt numFmtId="165" formatCode="0.0000"/>
    <numFmt numFmtId="166" formatCode="###0\ \ \ \ \ \ \ "/>
    <numFmt numFmtId="167" formatCode="#\ ##0\ \ \ \ \ \ \ "/>
  </numFmts>
  <fonts count="25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10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Calibri"/>
      <family val="2"/>
      <charset val="177"/>
      <scheme val="minor"/>
    </font>
    <font>
      <b/>
      <sz val="10"/>
      <name val="Times New Roman"/>
      <family val="1"/>
      <charset val="177"/>
    </font>
    <font>
      <b/>
      <sz val="12"/>
      <name val="David"/>
      <charset val="177"/>
    </font>
    <font>
      <sz val="10"/>
      <name val="Arial"/>
      <charset val="177"/>
    </font>
    <font>
      <sz val="9"/>
      <name val="Times New Roman"/>
      <family val="1"/>
      <charset val="177"/>
    </font>
    <font>
      <sz val="10"/>
      <color indexed="8"/>
      <name val="Times New Roman"/>
      <family val="1"/>
      <charset val="177"/>
    </font>
    <font>
      <sz val="11"/>
      <name val="David"/>
      <charset val="177"/>
    </font>
    <font>
      <sz val="10"/>
      <name val="Times New Roman"/>
      <family val="1"/>
      <charset val="177"/>
    </font>
    <font>
      <b/>
      <sz val="9"/>
      <name val="Times New Roman"/>
      <family val="1"/>
      <charset val="177"/>
    </font>
    <font>
      <b/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177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1" applyNumberFormat="0" applyAlignment="0" applyProtection="0"/>
    <xf numFmtId="0" fontId="7" fillId="0" borderId="0"/>
    <xf numFmtId="0" fontId="9" fillId="0" borderId="0"/>
  </cellStyleXfs>
  <cellXfs count="140">
    <xf numFmtId="0" fontId="0" fillId="0" borderId="0" xfId="0"/>
    <xf numFmtId="0" fontId="5" fillId="5" borderId="0" xfId="0" applyNumberFormat="1" applyFont="1" applyFill="1" applyBorder="1" applyAlignment="1">
      <alignment horizontal="center" vertical="center" readingOrder="2"/>
    </xf>
    <xf numFmtId="0" fontId="5" fillId="5" borderId="0" xfId="0" quotePrefix="1" applyNumberFormat="1" applyFont="1" applyFill="1" applyBorder="1" applyAlignment="1">
      <alignment horizontal="center" vertical="center"/>
    </xf>
    <xf numFmtId="0" fontId="5" fillId="5" borderId="2" xfId="0" applyNumberFormat="1" applyFont="1" applyFill="1" applyBorder="1" applyAlignment="1">
      <alignment horizontal="center" vertical="center" readingOrder="2"/>
    </xf>
    <xf numFmtId="0" fontId="6" fillId="0" borderId="0" xfId="0" applyNumberFormat="1" applyFont="1" applyBorder="1" applyAlignment="1">
      <alignment horizontal="center" readingOrder="2"/>
    </xf>
    <xf numFmtId="0" fontId="6" fillId="0" borderId="0" xfId="0" applyNumberFormat="1" applyFont="1" applyBorder="1" applyAlignment="1">
      <alignment horizontal="center" readingOrder="1"/>
    </xf>
    <xf numFmtId="0" fontId="8" fillId="0" borderId="0" xfId="4" applyNumberFormat="1" applyFont="1" applyFill="1" applyBorder="1" applyAlignment="1">
      <alignment horizontal="center" wrapText="1"/>
    </xf>
    <xf numFmtId="0" fontId="6" fillId="6" borderId="0" xfId="0" applyNumberFormat="1" applyFont="1" applyFill="1" applyBorder="1" applyAlignment="1">
      <alignment horizontal="center" readingOrder="2"/>
    </xf>
    <xf numFmtId="0" fontId="6" fillId="0" borderId="2" xfId="0" applyNumberFormat="1" applyFont="1" applyBorder="1" applyAlignment="1">
      <alignment horizontal="center" readingOrder="2"/>
    </xf>
    <xf numFmtId="0" fontId="6" fillId="7" borderId="0" xfId="5" applyFont="1" applyFill="1" applyBorder="1" applyAlignment="1">
      <alignment horizontal="center" wrapText="1" readingOrder="2"/>
    </xf>
    <xf numFmtId="0" fontId="6" fillId="8" borderId="0" xfId="5" applyFont="1" applyFill="1" applyBorder="1" applyAlignment="1">
      <alignment horizontal="center" wrapText="1" readingOrder="2"/>
    </xf>
    <xf numFmtId="0" fontId="12" fillId="0" borderId="0" xfId="0" applyNumberFormat="1" applyFont="1" applyBorder="1" applyAlignment="1">
      <alignment horizontal="center"/>
    </xf>
    <xf numFmtId="0" fontId="12" fillId="6" borderId="0" xfId="0" applyNumberFormat="1" applyFont="1" applyFill="1" applyBorder="1" applyAlignment="1">
      <alignment horizontal="center"/>
    </xf>
    <xf numFmtId="164" fontId="12" fillId="0" borderId="0" xfId="0" applyNumberFormat="1" applyFont="1" applyBorder="1" applyAlignment="1">
      <alignment horizontal="center"/>
    </xf>
    <xf numFmtId="0" fontId="12" fillId="0" borderId="2" xfId="0" applyNumberFormat="1" applyFont="1" applyBorder="1" applyAlignment="1">
      <alignment horizontal="center"/>
    </xf>
    <xf numFmtId="0" fontId="6" fillId="7" borderId="3" xfId="5" applyNumberFormat="1" applyFont="1" applyFill="1" applyBorder="1" applyAlignment="1">
      <alignment horizontal="center" wrapText="1" readingOrder="2"/>
    </xf>
    <xf numFmtId="0" fontId="8" fillId="0" borderId="0" xfId="4" applyNumberFormat="1" applyFont="1" applyFill="1" applyBorder="1" applyAlignment="1">
      <alignment horizontal="center"/>
    </xf>
    <xf numFmtId="165" fontId="17" fillId="0" borderId="3" xfId="0" applyNumberFormat="1" applyFont="1" applyFill="1" applyBorder="1" applyAlignment="1">
      <alignment horizontal="center"/>
    </xf>
    <xf numFmtId="0" fontId="17" fillId="0" borderId="3" xfId="0" applyFont="1" applyFill="1" applyBorder="1" applyAlignment="1">
      <alignment horizontal="center" wrapText="1"/>
    </xf>
    <xf numFmtId="165" fontId="19" fillId="0" borderId="0" xfId="0" applyNumberFormat="1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165" fontId="17" fillId="0" borderId="0" xfId="0" applyNumberFormat="1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wrapText="1"/>
    </xf>
    <xf numFmtId="165" fontId="19" fillId="0" borderId="10" xfId="0" applyNumberFormat="1" applyFont="1" applyFill="1" applyBorder="1" applyAlignment="1">
      <alignment horizontal="center"/>
    </xf>
    <xf numFmtId="0" fontId="19" fillId="0" borderId="10" xfId="0" applyFont="1" applyFill="1" applyBorder="1" applyAlignment="1">
      <alignment horizontal="center"/>
    </xf>
    <xf numFmtId="165" fontId="19" fillId="0" borderId="3" xfId="0" applyNumberFormat="1" applyFont="1" applyFill="1" applyBorder="1" applyAlignment="1">
      <alignment horizontal="center"/>
    </xf>
    <xf numFmtId="0" fontId="19" fillId="0" borderId="3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/>
    </xf>
    <xf numFmtId="165" fontId="17" fillId="0" borderId="10" xfId="0" applyNumberFormat="1" applyFont="1" applyFill="1" applyBorder="1" applyAlignment="1">
      <alignment horizontal="center"/>
    </xf>
    <xf numFmtId="0" fontId="17" fillId="0" borderId="10" xfId="0" applyFont="1" applyFill="1" applyBorder="1" applyAlignment="1">
      <alignment horizontal="center" wrapText="1"/>
    </xf>
    <xf numFmtId="0" fontId="14" fillId="9" borderId="13" xfId="0" applyFont="1" applyFill="1" applyBorder="1" applyAlignment="1">
      <alignment horizontal="center" vertical="center" wrapText="1" readingOrder="2"/>
    </xf>
    <xf numFmtId="0" fontId="14" fillId="9" borderId="14" xfId="0" applyFont="1" applyFill="1" applyBorder="1" applyAlignment="1">
      <alignment horizontal="center" vertical="center" wrapText="1" readingOrder="2"/>
    </xf>
    <xf numFmtId="0" fontId="15" fillId="0" borderId="0" xfId="0" applyFont="1" applyAlignment="1">
      <alignment horizontal="center"/>
    </xf>
    <xf numFmtId="165" fontId="17" fillId="0" borderId="0" xfId="0" applyNumberFormat="1" applyFont="1" applyFill="1" applyBorder="1" applyAlignment="1">
      <alignment horizontal="center" wrapText="1"/>
    </xf>
    <xf numFmtId="0" fontId="17" fillId="0" borderId="10" xfId="0" applyFont="1" applyFill="1" applyBorder="1" applyAlignment="1">
      <alignment horizontal="center"/>
    </xf>
    <xf numFmtId="165" fontId="17" fillId="0" borderId="10" xfId="0" applyNumberFormat="1" applyFont="1" applyFill="1" applyBorder="1" applyAlignment="1">
      <alignment horizontal="center" wrapText="1"/>
    </xf>
    <xf numFmtId="165" fontId="17" fillId="0" borderId="3" xfId="0" applyNumberFormat="1" applyFont="1" applyFill="1" applyBorder="1" applyAlignment="1">
      <alignment horizontal="center" wrapText="1"/>
    </xf>
    <xf numFmtId="0" fontId="20" fillId="9" borderId="12" xfId="0" applyFont="1" applyFill="1" applyBorder="1" applyAlignment="1">
      <alignment horizontal="center" vertical="center" wrapText="1"/>
    </xf>
    <xf numFmtId="0" fontId="14" fillId="9" borderId="4" xfId="0" applyFont="1" applyFill="1" applyBorder="1" applyAlignment="1">
      <alignment horizontal="center" vertical="center" readingOrder="2"/>
    </xf>
    <xf numFmtId="0" fontId="16" fillId="0" borderId="7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 readingOrder="2"/>
    </xf>
    <xf numFmtId="166" fontId="13" fillId="10" borderId="8" xfId="0" applyNumberFormat="1" applyFont="1" applyFill="1" applyBorder="1" applyAlignment="1">
      <alignment horizontal="center"/>
    </xf>
    <xf numFmtId="0" fontId="16" fillId="0" borderId="9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 readingOrder="2"/>
    </xf>
    <xf numFmtId="166" fontId="13" fillId="10" borderId="11" xfId="0" applyNumberFormat="1" applyFont="1" applyFill="1" applyBorder="1" applyAlignment="1">
      <alignment horizontal="center"/>
    </xf>
    <xf numFmtId="0" fontId="16" fillId="0" borderId="5" xfId="0" applyFont="1" applyFill="1" applyBorder="1" applyAlignment="1">
      <alignment horizontal="center" wrapText="1"/>
    </xf>
    <xf numFmtId="0" fontId="18" fillId="0" borderId="3" xfId="0" applyFont="1" applyFill="1" applyBorder="1" applyAlignment="1">
      <alignment horizontal="center" wrapText="1" readingOrder="2"/>
    </xf>
    <xf numFmtId="0" fontId="16" fillId="0" borderId="7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readingOrder="2"/>
    </xf>
    <xf numFmtId="0" fontId="18" fillId="0" borderId="3" xfId="0" applyFont="1" applyFill="1" applyBorder="1" applyAlignment="1">
      <alignment horizontal="center" readingOrder="2"/>
    </xf>
    <xf numFmtId="166" fontId="13" fillId="10" borderId="6" xfId="0" applyNumberFormat="1" applyFont="1" applyFill="1" applyBorder="1" applyAlignment="1">
      <alignment horizontal="center"/>
    </xf>
    <xf numFmtId="0" fontId="16" fillId="0" borderId="9" xfId="0" applyFont="1" applyFill="1" applyBorder="1" applyAlignment="1">
      <alignment horizontal="center"/>
    </xf>
    <xf numFmtId="0" fontId="18" fillId="0" borderId="10" xfId="0" applyFont="1" applyFill="1" applyBorder="1" applyAlignment="1">
      <alignment horizontal="center" readingOrder="2"/>
    </xf>
    <xf numFmtId="0" fontId="0" fillId="0" borderId="0" xfId="0" applyAlignment="1">
      <alignment horizontal="center"/>
    </xf>
    <xf numFmtId="166" fontId="13" fillId="0" borderId="8" xfId="0" applyNumberFormat="1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wrapText="1"/>
    </xf>
    <xf numFmtId="167" fontId="16" fillId="0" borderId="7" xfId="0" applyNumberFormat="1" applyFont="1" applyFill="1" applyBorder="1" applyAlignment="1">
      <alignment horizontal="center" wrapText="1"/>
    </xf>
    <xf numFmtId="0" fontId="6" fillId="7" borderId="3" xfId="5" applyFont="1" applyFill="1" applyBorder="1" applyAlignment="1">
      <alignment horizontal="center" wrapText="1" readingOrder="2"/>
    </xf>
    <xf numFmtId="0" fontId="6" fillId="0" borderId="15" xfId="0" applyNumberFormat="1" applyFont="1" applyBorder="1" applyAlignment="1">
      <alignment horizontal="center" readingOrder="2"/>
    </xf>
    <xf numFmtId="0" fontId="6" fillId="0" borderId="16" xfId="0" applyNumberFormat="1" applyFont="1" applyBorder="1" applyAlignment="1">
      <alignment horizontal="center" readingOrder="2"/>
    </xf>
    <xf numFmtId="167" fontId="16" fillId="0" borderId="9" xfId="0" applyNumberFormat="1" applyFont="1" applyFill="1" applyBorder="1" applyAlignment="1">
      <alignment horizontal="center" wrapText="1"/>
    </xf>
    <xf numFmtId="0" fontId="15" fillId="0" borderId="10" xfId="0" applyFont="1" applyBorder="1" applyAlignment="1">
      <alignment horizontal="center"/>
    </xf>
    <xf numFmtId="0" fontId="8" fillId="0" borderId="15" xfId="4" applyNumberFormat="1" applyFont="1" applyFill="1" applyBorder="1" applyAlignment="1">
      <alignment horizontal="center" wrapText="1"/>
    </xf>
    <xf numFmtId="164" fontId="0" fillId="0" borderId="0" xfId="0" applyNumberFormat="1"/>
    <xf numFmtId="2" fontId="0" fillId="0" borderId="0" xfId="0" applyNumberFormat="1"/>
    <xf numFmtId="0" fontId="4" fillId="0" borderId="17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1" fillId="0" borderId="18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 wrapText="1"/>
    </xf>
    <xf numFmtId="3" fontId="21" fillId="0" borderId="20" xfId="0" applyNumberFormat="1" applyFont="1" applyFill="1" applyBorder="1" applyAlignment="1">
      <alignment horizontal="center" vertical="center" wrapText="1"/>
    </xf>
    <xf numFmtId="164" fontId="21" fillId="0" borderId="21" xfId="0" applyNumberFormat="1" applyFont="1" applyFill="1" applyBorder="1" applyAlignment="1">
      <alignment horizontal="center" vertical="center" wrapText="1"/>
    </xf>
    <xf numFmtId="0" fontId="21" fillId="0" borderId="22" xfId="0" applyFont="1" applyFill="1" applyBorder="1" applyAlignment="1">
      <alignment horizontal="center" vertical="center" wrapText="1"/>
    </xf>
    <xf numFmtId="0" fontId="21" fillId="0" borderId="23" xfId="0" applyFont="1" applyFill="1" applyBorder="1" applyAlignment="1">
      <alignment horizontal="center" vertical="center" wrapText="1"/>
    </xf>
    <xf numFmtId="0" fontId="21" fillId="0" borderId="24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3" fillId="0" borderId="26" xfId="0" applyFont="1" applyFill="1" applyBorder="1" applyAlignment="1">
      <alignment vertical="center" wrapText="1"/>
    </xf>
    <xf numFmtId="0" fontId="23" fillId="0" borderId="27" xfId="0" applyFont="1" applyFill="1" applyBorder="1" applyAlignment="1">
      <alignment horizontal="right" vertical="center" wrapText="1"/>
    </xf>
    <xf numFmtId="3" fontId="23" fillId="0" borderId="28" xfId="0" applyNumberFormat="1" applyFont="1" applyFill="1" applyBorder="1" applyAlignment="1">
      <alignment vertical="center" wrapText="1"/>
    </xf>
    <xf numFmtId="164" fontId="23" fillId="0" borderId="29" xfId="0" applyNumberFormat="1" applyFont="1" applyFill="1" applyBorder="1" applyAlignment="1">
      <alignment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23" fillId="0" borderId="30" xfId="0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 wrapText="1"/>
    </xf>
    <xf numFmtId="0" fontId="23" fillId="0" borderId="31" xfId="0" applyFont="1" applyFill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0" borderId="32" xfId="0" applyFont="1" applyFill="1" applyBorder="1" applyAlignment="1">
      <alignment vertical="center" wrapText="1"/>
    </xf>
    <xf numFmtId="0" fontId="23" fillId="0" borderId="33" xfId="0" applyFont="1" applyFill="1" applyBorder="1" applyAlignment="1">
      <alignment vertical="center" wrapText="1"/>
    </xf>
    <xf numFmtId="3" fontId="23" fillId="0" borderId="34" xfId="0" applyNumberFormat="1" applyFont="1" applyFill="1" applyBorder="1" applyAlignment="1">
      <alignment vertical="center" wrapText="1"/>
    </xf>
    <xf numFmtId="164" fontId="23" fillId="0" borderId="35" xfId="0" applyNumberFormat="1" applyFont="1" applyFill="1" applyBorder="1" applyAlignment="1">
      <alignment vertical="center"/>
    </xf>
    <xf numFmtId="0" fontId="23" fillId="0" borderId="33" xfId="0" applyFont="1" applyFill="1" applyBorder="1" applyAlignment="1">
      <alignment horizontal="center" vertical="center" wrapText="1"/>
    </xf>
    <xf numFmtId="0" fontId="23" fillId="0" borderId="36" xfId="0" applyFont="1" applyFill="1" applyBorder="1" applyAlignment="1">
      <alignment horizontal="center" vertical="center" wrapText="1"/>
    </xf>
    <xf numFmtId="0" fontId="23" fillId="0" borderId="32" xfId="0" applyFont="1" applyFill="1" applyBorder="1" applyAlignment="1">
      <alignment horizontal="center" vertical="center" wrapText="1"/>
    </xf>
    <xf numFmtId="0" fontId="23" fillId="0" borderId="37" xfId="0" applyFont="1" applyFill="1" applyBorder="1" applyAlignment="1">
      <alignment horizontal="center" vertical="center" wrapText="1"/>
    </xf>
    <xf numFmtId="0" fontId="23" fillId="0" borderId="34" xfId="0" applyFont="1" applyBorder="1" applyAlignment="1">
      <alignment horizontal="center" vertical="center" wrapText="1"/>
    </xf>
    <xf numFmtId="0" fontId="23" fillId="0" borderId="38" xfId="0" applyFont="1" applyFill="1" applyBorder="1" applyAlignment="1">
      <alignment vertical="center" wrapText="1"/>
    </xf>
    <xf numFmtId="0" fontId="23" fillId="0" borderId="39" xfId="0" applyFont="1" applyFill="1" applyBorder="1" applyAlignment="1">
      <alignment vertical="center" wrapText="1"/>
    </xf>
    <xf numFmtId="3" fontId="23" fillId="0" borderId="40" xfId="0" applyNumberFormat="1" applyFont="1" applyFill="1" applyBorder="1" applyAlignment="1">
      <alignment vertical="center" wrapText="1"/>
    </xf>
    <xf numFmtId="164" fontId="23" fillId="0" borderId="41" xfId="0" applyNumberFormat="1" applyFont="1" applyFill="1" applyBorder="1" applyAlignment="1">
      <alignment vertical="center"/>
    </xf>
    <xf numFmtId="0" fontId="23" fillId="0" borderId="39" xfId="0" applyFont="1" applyFill="1" applyBorder="1" applyAlignment="1">
      <alignment horizontal="center" vertical="center" wrapText="1"/>
    </xf>
    <xf numFmtId="0" fontId="23" fillId="0" borderId="42" xfId="0" applyFont="1" applyFill="1" applyBorder="1" applyAlignment="1">
      <alignment horizontal="center" vertical="center" wrapText="1"/>
    </xf>
    <xf numFmtId="0" fontId="23" fillId="0" borderId="38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23" fillId="0" borderId="40" xfId="0" applyFont="1" applyBorder="1" applyAlignment="1">
      <alignment horizontal="center" vertical="center" wrapText="1"/>
    </xf>
    <xf numFmtId="0" fontId="23" fillId="0" borderId="44" xfId="0" applyFont="1" applyFill="1" applyBorder="1" applyAlignment="1">
      <alignment vertical="center" wrapText="1"/>
    </xf>
    <xf numFmtId="0" fontId="23" fillId="0" borderId="45" xfId="0" applyFont="1" applyFill="1" applyBorder="1" applyAlignment="1">
      <alignment vertical="center" wrapText="1"/>
    </xf>
    <xf numFmtId="3" fontId="23" fillId="0" borderId="46" xfId="0" applyNumberFormat="1" applyFont="1" applyFill="1" applyBorder="1" applyAlignment="1">
      <alignment vertical="center" wrapText="1"/>
    </xf>
    <xf numFmtId="164" fontId="23" fillId="0" borderId="47" xfId="0" applyNumberFormat="1" applyFont="1" applyFill="1" applyBorder="1" applyAlignment="1">
      <alignment vertical="center"/>
    </xf>
    <xf numFmtId="0" fontId="23" fillId="0" borderId="45" xfId="0" applyFont="1" applyFill="1" applyBorder="1" applyAlignment="1">
      <alignment horizontal="center" vertical="center" wrapText="1"/>
    </xf>
    <xf numFmtId="0" fontId="23" fillId="0" borderId="48" xfId="0" applyFont="1" applyFill="1" applyBorder="1" applyAlignment="1">
      <alignment horizontal="center" vertical="center" wrapText="1"/>
    </xf>
    <xf numFmtId="0" fontId="23" fillId="0" borderId="44" xfId="0" applyFont="1" applyFill="1" applyBorder="1" applyAlignment="1">
      <alignment horizontal="center" vertical="center" wrapText="1"/>
    </xf>
    <xf numFmtId="0" fontId="23" fillId="0" borderId="49" xfId="0" applyFont="1" applyFill="1" applyBorder="1" applyAlignment="1">
      <alignment horizontal="center" vertical="center" wrapText="1"/>
    </xf>
    <xf numFmtId="0" fontId="23" fillId="0" borderId="46" xfId="0" applyFont="1" applyBorder="1" applyAlignment="1">
      <alignment horizontal="center" vertical="center" wrapText="1"/>
    </xf>
    <xf numFmtId="0" fontId="23" fillId="11" borderId="40" xfId="0" applyFont="1" applyFill="1" applyBorder="1" applyAlignment="1">
      <alignment horizontal="center" vertical="center" wrapText="1"/>
    </xf>
    <xf numFmtId="0" fontId="23" fillId="0" borderId="50" xfId="0" applyFont="1" applyFill="1" applyBorder="1" applyAlignment="1">
      <alignment vertical="center" wrapText="1"/>
    </xf>
    <xf numFmtId="0" fontId="23" fillId="0" borderId="51" xfId="0" applyFont="1" applyFill="1" applyBorder="1" applyAlignment="1">
      <alignment vertical="center" wrapText="1"/>
    </xf>
    <xf numFmtId="3" fontId="23" fillId="0" borderId="52" xfId="0" applyNumberFormat="1" applyFont="1" applyFill="1" applyBorder="1" applyAlignment="1">
      <alignment vertical="center" wrapText="1"/>
    </xf>
    <xf numFmtId="164" fontId="23" fillId="0" borderId="53" xfId="0" applyNumberFormat="1" applyFont="1" applyFill="1" applyBorder="1" applyAlignment="1">
      <alignment vertical="center"/>
    </xf>
    <xf numFmtId="0" fontId="23" fillId="0" borderId="51" xfId="0" applyFont="1" applyFill="1" applyBorder="1" applyAlignment="1">
      <alignment horizontal="center" vertical="center" wrapText="1"/>
    </xf>
    <xf numFmtId="0" fontId="23" fillId="0" borderId="54" xfId="0" applyFont="1" applyFill="1" applyBorder="1" applyAlignment="1">
      <alignment horizontal="center" vertical="center" wrapText="1"/>
    </xf>
    <xf numFmtId="0" fontId="23" fillId="0" borderId="50" xfId="0" applyFont="1" applyFill="1" applyBorder="1" applyAlignment="1">
      <alignment horizontal="center" vertical="center" wrapText="1"/>
    </xf>
    <xf numFmtId="0" fontId="23" fillId="0" borderId="55" xfId="0" applyFont="1" applyFill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0" fontId="23" fillId="0" borderId="27" xfId="0" applyFont="1" applyFill="1" applyBorder="1" applyAlignment="1">
      <alignment vertical="center" wrapText="1"/>
    </xf>
    <xf numFmtId="164" fontId="23" fillId="0" borderId="29" xfId="0" applyNumberFormat="1" applyFont="1" applyFill="1" applyBorder="1" applyAlignment="1">
      <alignment vertical="center"/>
    </xf>
    <xf numFmtId="0" fontId="23" fillId="0" borderId="40" xfId="0" applyFont="1" applyFill="1" applyBorder="1" applyAlignment="1">
      <alignment horizontal="center" vertical="center" wrapText="1"/>
    </xf>
    <xf numFmtId="0" fontId="23" fillId="11" borderId="34" xfId="0" applyFont="1" applyFill="1" applyBorder="1" applyAlignment="1">
      <alignment horizontal="center" vertical="center" wrapText="1"/>
    </xf>
    <xf numFmtId="164" fontId="23" fillId="0" borderId="41" xfId="0" applyNumberFormat="1" applyFont="1" applyFill="1" applyBorder="1" applyAlignment="1">
      <alignment vertical="center" wrapText="1"/>
    </xf>
    <xf numFmtId="164" fontId="23" fillId="0" borderId="47" xfId="0" applyNumberFormat="1" applyFont="1" applyFill="1" applyBorder="1" applyAlignment="1">
      <alignment vertical="center" wrapText="1"/>
    </xf>
    <xf numFmtId="164" fontId="23" fillId="0" borderId="35" xfId="0" applyNumberFormat="1" applyFont="1" applyFill="1" applyBorder="1" applyAlignment="1">
      <alignment vertical="center" wrapText="1"/>
    </xf>
    <xf numFmtId="164" fontId="23" fillId="0" borderId="53" xfId="0" applyNumberFormat="1" applyFont="1" applyFill="1" applyBorder="1" applyAlignment="1">
      <alignment vertical="center" wrapText="1"/>
    </xf>
    <xf numFmtId="0" fontId="23" fillId="0" borderId="0" xfId="0" applyFont="1" applyBorder="1" applyAlignment="1">
      <alignment horizontal="right" vertical="center" wrapText="1" readingOrder="2"/>
    </xf>
    <xf numFmtId="0" fontId="0" fillId="0" borderId="0" xfId="0" applyBorder="1" applyAlignment="1">
      <alignment horizontal="right" vertical="center" wrapText="1" readingOrder="2"/>
    </xf>
    <xf numFmtId="0" fontId="0" fillId="0" borderId="0" xfId="0" applyAlignment="1">
      <alignment horizontal="right" vertical="center" wrapText="1" readingOrder="2"/>
    </xf>
    <xf numFmtId="0" fontId="24" fillId="0" borderId="0" xfId="0" applyFont="1" applyAlignment="1">
      <alignment vertical="center"/>
    </xf>
    <xf numFmtId="0" fontId="0" fillId="0" borderId="0" xfId="0" applyAlignment="1">
      <alignment vertical="center"/>
    </xf>
    <xf numFmtId="0" fontId="15" fillId="0" borderId="0" xfId="0" applyFont="1" applyBorder="1" applyAlignment="1">
      <alignment horizontal="center"/>
    </xf>
    <xf numFmtId="0" fontId="1" fillId="2" borderId="0" xfId="1"/>
    <xf numFmtId="0" fontId="3" fillId="4" borderId="1" xfId="3"/>
    <xf numFmtId="0" fontId="2" fillId="3" borderId="0" xfId="2"/>
    <xf numFmtId="0" fontId="0" fillId="0" borderId="0" xfId="0" applyAlignment="1">
      <alignment horizontal="center"/>
    </xf>
  </cellXfs>
  <cellStyles count="6">
    <cellStyle name="Bad" xfId="2" builtinId="27"/>
    <cellStyle name="Good" xfId="1" builtinId="26"/>
    <cellStyle name="Input" xfId="3" builtinId="20"/>
    <cellStyle name="Normal" xfId="0" builtinId="0"/>
    <cellStyle name="Normal 2" xfId="5"/>
    <cellStyle name="Normal_גיליון1" xfId="4"/>
  </cellStyles>
  <dxfs count="4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1600"/>
              <a:t>שינוי</a:t>
            </a:r>
            <a:r>
              <a:rPr lang="he-IL" sz="1600" baseline="0"/>
              <a:t> בגודל הגודל האשכולות באוכלוסית 2014 לפני ואחרי העדכון של המדד</a:t>
            </a:r>
            <a:endParaRPr lang="en-US" sz="16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'נתוני 2014'!$D$259</c:f>
              <c:strCache>
                <c:ptCount val="1"/>
                <c:pt idx="0">
                  <c:v>אוכלוסיה לפני השינוי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'נתוני 2014'!$C$260:$C$269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'נתוני 2014'!$D$260:$D$269</c:f>
              <c:numCache>
                <c:formatCode>General</c:formatCode>
                <c:ptCount val="10"/>
                <c:pt idx="0">
                  <c:v>175.9</c:v>
                </c:pt>
                <c:pt idx="1">
                  <c:v>690.79999999999984</c:v>
                </c:pt>
                <c:pt idx="2">
                  <c:v>752.19999999999993</c:v>
                </c:pt>
                <c:pt idx="3">
                  <c:v>1393.8</c:v>
                </c:pt>
                <c:pt idx="4">
                  <c:v>2034.3000000000002</c:v>
                </c:pt>
                <c:pt idx="5">
                  <c:v>1083.6000000000001</c:v>
                </c:pt>
                <c:pt idx="6">
                  <c:v>740.7</c:v>
                </c:pt>
                <c:pt idx="7">
                  <c:v>1266.5999999999999</c:v>
                </c:pt>
                <c:pt idx="8">
                  <c:v>87.7</c:v>
                </c:pt>
                <c:pt idx="9">
                  <c:v>12.8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'נתוני 2014'!$E$259</c:f>
              <c:strCache>
                <c:ptCount val="1"/>
                <c:pt idx="0">
                  <c:v>אוכלוסיה אחרי השינוי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'נתוני 2014'!$C$260:$C$269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'נתוני 2014'!$E$260:$E$269</c:f>
              <c:numCache>
                <c:formatCode>General</c:formatCode>
                <c:ptCount val="10"/>
                <c:pt idx="0">
                  <c:v>276.80000000000007</c:v>
                </c:pt>
                <c:pt idx="1">
                  <c:v>784.99999999999977</c:v>
                </c:pt>
                <c:pt idx="2">
                  <c:v>1408.7999999999997</c:v>
                </c:pt>
                <c:pt idx="3">
                  <c:v>642.39999999999986</c:v>
                </c:pt>
                <c:pt idx="4">
                  <c:v>1102.0999999999997</c:v>
                </c:pt>
                <c:pt idx="5">
                  <c:v>963.09999999999991</c:v>
                </c:pt>
                <c:pt idx="6">
                  <c:v>1375.8000000000004</c:v>
                </c:pt>
                <c:pt idx="7">
                  <c:v>1570.6000000000001</c:v>
                </c:pt>
                <c:pt idx="8">
                  <c:v>108.3</c:v>
                </c:pt>
                <c:pt idx="9">
                  <c:v>5.5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'נתוני 2014'!$G$259</c:f>
              <c:strCache>
                <c:ptCount val="1"/>
                <c:pt idx="0">
                  <c:v>אוכלוסיה ללא שינוי גבולות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'נתוני 2014'!$G$260:$G$269</c:f>
              <c:numCache>
                <c:formatCode>General</c:formatCode>
                <c:ptCount val="10"/>
                <c:pt idx="0">
                  <c:v>280.00000000000006</c:v>
                </c:pt>
                <c:pt idx="1">
                  <c:v>723.6999999999997</c:v>
                </c:pt>
                <c:pt idx="2">
                  <c:v>1387.3</c:v>
                </c:pt>
                <c:pt idx="3">
                  <c:v>722</c:v>
                </c:pt>
                <c:pt idx="4">
                  <c:v>1771.2000000000003</c:v>
                </c:pt>
                <c:pt idx="5">
                  <c:v>1238.1000000000004</c:v>
                </c:pt>
                <c:pt idx="6">
                  <c:v>646.29999999999995</c:v>
                </c:pt>
                <c:pt idx="7">
                  <c:v>1368.1000000000001</c:v>
                </c:pt>
                <c:pt idx="8">
                  <c:v>96.199999999999989</c:v>
                </c:pt>
                <c:pt idx="9">
                  <c:v>5.5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6117680"/>
        <c:axId val="546118072"/>
      </c:lineChart>
      <c:catAx>
        <c:axId val="546117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6118072"/>
        <c:crosses val="autoZero"/>
        <c:auto val="1"/>
        <c:lblAlgn val="ctr"/>
        <c:lblOffset val="100"/>
        <c:noMultiLvlLbl val="0"/>
      </c:catAx>
      <c:valAx>
        <c:axId val="546118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6117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1800"/>
              <a:t>גבולות</a:t>
            </a:r>
            <a:r>
              <a:rPr lang="he-IL" sz="1800" baseline="0"/>
              <a:t> המדד של כל אשכול - השוואה בין 2008 ל-2013</a:t>
            </a:r>
            <a:endParaRPr lang="en-US" sz="18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'נתוני 2014'!$J$258:$J$259</c:f>
              <c:strCache>
                <c:ptCount val="2"/>
                <c:pt idx="0">
                  <c:v>2008</c:v>
                </c:pt>
                <c:pt idx="1">
                  <c:v>מינימום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'נתוני 2014'!$I$260:$I$269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'נתוני 2014'!$J$260:$J$269</c:f>
              <c:numCache>
                <c:formatCode>General</c:formatCode>
                <c:ptCount val="10"/>
                <c:pt idx="0">
                  <c:v>-1.79</c:v>
                </c:pt>
                <c:pt idx="1">
                  <c:v>-1.589</c:v>
                </c:pt>
                <c:pt idx="2">
                  <c:v>-0.97</c:v>
                </c:pt>
                <c:pt idx="3">
                  <c:v>-0.58699999999999997</c:v>
                </c:pt>
                <c:pt idx="4">
                  <c:v>-0.123</c:v>
                </c:pt>
                <c:pt idx="5">
                  <c:v>0.439</c:v>
                </c:pt>
                <c:pt idx="6">
                  <c:v>0.74399999999999999</c:v>
                </c:pt>
                <c:pt idx="7">
                  <c:v>1.0669999999999999</c:v>
                </c:pt>
                <c:pt idx="8">
                  <c:v>1.6659999999999999</c:v>
                </c:pt>
                <c:pt idx="9">
                  <c:v>2.6640000000000001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'נתוני 2014'!$K$258:$K$259</c:f>
              <c:strCache>
                <c:ptCount val="2"/>
                <c:pt idx="0">
                  <c:v>2008</c:v>
                </c:pt>
                <c:pt idx="1">
                  <c:v>מקסימום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'נתוני 2014'!$I$260:$I$269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'נתוני 2014'!$K$260:$K$269</c:f>
              <c:numCache>
                <c:formatCode>General</c:formatCode>
                <c:ptCount val="10"/>
                <c:pt idx="0">
                  <c:v>-1.659</c:v>
                </c:pt>
                <c:pt idx="1">
                  <c:v>-1.0009999999999999</c:v>
                </c:pt>
                <c:pt idx="2">
                  <c:v>-0.67</c:v>
                </c:pt>
                <c:pt idx="3">
                  <c:v>-0.21199999999999999</c:v>
                </c:pt>
                <c:pt idx="4">
                  <c:v>0.38900000000000001</c:v>
                </c:pt>
                <c:pt idx="5">
                  <c:v>0.71499999999999997</c:v>
                </c:pt>
                <c:pt idx="6">
                  <c:v>0.999</c:v>
                </c:pt>
                <c:pt idx="7">
                  <c:v>1.552</c:v>
                </c:pt>
                <c:pt idx="8">
                  <c:v>2.0960000000000001</c:v>
                </c:pt>
                <c:pt idx="9">
                  <c:v>3.4820000000000002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'נתוני 2014'!$L$258:$L$259</c:f>
              <c:strCache>
                <c:ptCount val="2"/>
                <c:pt idx="0">
                  <c:v>2013</c:v>
                </c:pt>
                <c:pt idx="1">
                  <c:v>מינימום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'נתוני 2014'!$I$260:$I$269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'נתוני 2014'!$L$260:$L$269</c:f>
              <c:numCache>
                <c:formatCode>0.000</c:formatCode>
                <c:ptCount val="10"/>
                <c:pt idx="0">
                  <c:v>-2.3439999999999999</c:v>
                </c:pt>
                <c:pt idx="1">
                  <c:v>-1.6654</c:v>
                </c:pt>
                <c:pt idx="2">
                  <c:v>-0.87863999999999998</c:v>
                </c:pt>
                <c:pt idx="3">
                  <c:v>-0.52144999999999997</c:v>
                </c:pt>
                <c:pt idx="4">
                  <c:v>-0.10874</c:v>
                </c:pt>
                <c:pt idx="5">
                  <c:v>0.20921000000000001</c:v>
                </c:pt>
                <c:pt idx="6">
                  <c:v>0.56096999999999997</c:v>
                </c:pt>
                <c:pt idx="7">
                  <c:v>1.0338799999999999</c:v>
                </c:pt>
                <c:pt idx="8">
                  <c:v>1.6400600000000001</c:v>
                </c:pt>
                <c:pt idx="9">
                  <c:v>3.0312700000000001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'נתוני 2014'!$M$258:$M$259</c:f>
              <c:strCache>
                <c:ptCount val="2"/>
                <c:pt idx="0">
                  <c:v>2013</c:v>
                </c:pt>
                <c:pt idx="1">
                  <c:v>מקסימום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'נתוני 2014'!$I$260:$I$269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'נתוני 2014'!$M$260:$M$269</c:f>
              <c:numCache>
                <c:formatCode>0.000</c:formatCode>
                <c:ptCount val="10"/>
                <c:pt idx="0">
                  <c:v>-1.84758</c:v>
                </c:pt>
                <c:pt idx="1">
                  <c:v>-0.93306999999999995</c:v>
                </c:pt>
                <c:pt idx="2">
                  <c:v>-0.55762999999999996</c:v>
                </c:pt>
                <c:pt idx="3">
                  <c:v>-0.13807</c:v>
                </c:pt>
                <c:pt idx="4">
                  <c:v>0.17197000000000001</c:v>
                </c:pt>
                <c:pt idx="5">
                  <c:v>0.53802000000000005</c:v>
                </c:pt>
                <c:pt idx="6">
                  <c:v>0.91096999999999995</c:v>
                </c:pt>
                <c:pt idx="7">
                  <c:v>1.56935</c:v>
                </c:pt>
                <c:pt idx="8">
                  <c:v>2.1269900000000002</c:v>
                </c:pt>
                <c:pt idx="9">
                  <c:v>3.0583499999999999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63364008"/>
        <c:axId val="663364400"/>
      </c:lineChart>
      <c:catAx>
        <c:axId val="663364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3364400"/>
        <c:crosses val="autoZero"/>
        <c:auto val="1"/>
        <c:lblAlgn val="ctr"/>
        <c:lblOffset val="100"/>
        <c:noMultiLvlLbl val="0"/>
      </c:catAx>
      <c:valAx>
        <c:axId val="663364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3364008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1875" cy="62706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1875" cy="62706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11"/>
  <sheetViews>
    <sheetView rightToLeft="1" tabSelected="1" workbookViewId="0">
      <pane xSplit="1" ySplit="1" topLeftCell="B277" activePane="bottomRight" state="frozen"/>
      <selection pane="topRight" activeCell="B1" sqref="B1"/>
      <selection pane="bottomLeft" activeCell="A2" sqref="A2"/>
      <selection pane="bottomRight" activeCell="D309" sqref="D309:E309"/>
    </sheetView>
  </sheetViews>
  <sheetFormatPr defaultRowHeight="15"/>
  <cols>
    <col min="1" max="1" width="39.7109375" customWidth="1"/>
    <col min="2" max="2" width="21.7109375" customWidth="1"/>
    <col min="3" max="3" width="16.42578125" customWidth="1"/>
    <col min="4" max="4" width="23.42578125" bestFit="1" customWidth="1"/>
    <col min="5" max="5" width="18.140625" bestFit="1" customWidth="1"/>
    <col min="7" max="7" width="22" bestFit="1" customWidth="1"/>
    <col min="10" max="10" width="13.5703125" customWidth="1"/>
  </cols>
  <sheetData>
    <row r="1" spans="1:10" ht="48.75">
      <c r="A1" t="s">
        <v>664</v>
      </c>
      <c r="B1" s="9" t="s">
        <v>255</v>
      </c>
      <c r="C1" s="10" t="s">
        <v>256</v>
      </c>
      <c r="D1" s="15" t="s">
        <v>257</v>
      </c>
      <c r="E1" s="57" t="s">
        <v>661</v>
      </c>
      <c r="F1" s="9" t="s">
        <v>662</v>
      </c>
      <c r="G1" s="9" t="s">
        <v>663</v>
      </c>
      <c r="J1" s="9" t="s">
        <v>692</v>
      </c>
    </row>
    <row r="2" spans="1:10">
      <c r="A2" s="1" t="s">
        <v>0</v>
      </c>
      <c r="B2" s="4">
        <v>2</v>
      </c>
      <c r="C2" s="11">
        <v>-1.3540000000000001</v>
      </c>
      <c r="D2" s="4">
        <v>6.8</v>
      </c>
      <c r="E2" s="58">
        <v>472</v>
      </c>
      <c r="F2">
        <f>INDEX(Sheet2!$J$2:$R$257,MATCH('נתוני 2014'!$E2,Sheet2!$J$2:$J$257,0),6)</f>
        <v>3</v>
      </c>
      <c r="G2" s="64">
        <f>INDEX(Sheet2!$J$2:$R$257,MATCH('נתוני 2014'!$E2,Sheet2!$J$2:$J$257,0),4)</f>
        <v>-0.79957</v>
      </c>
      <c r="H2">
        <f>F2-B2</f>
        <v>1</v>
      </c>
      <c r="I2" s="64">
        <f>G2-C2</f>
        <v>0.55443000000000009</v>
      </c>
      <c r="J2">
        <v>3</v>
      </c>
    </row>
    <row r="3" spans="1:10">
      <c r="A3" s="1" t="s">
        <v>1</v>
      </c>
      <c r="B3" s="4">
        <v>3</v>
      </c>
      <c r="C3" s="11">
        <v>-0.97</v>
      </c>
      <c r="D3" s="4">
        <v>13.2</v>
      </c>
      <c r="E3" s="58">
        <v>473</v>
      </c>
      <c r="F3">
        <f>INDEX(Sheet2!$J$2:$R$257,MATCH('נתוני 2014'!$E3,Sheet2!$J$2:$J$257,0),6)</f>
        <v>3</v>
      </c>
      <c r="G3" s="64">
        <f>INDEX(Sheet2!$J$2:$R$257,MATCH('נתוני 2014'!$E3,Sheet2!$J$2:$J$257,0),4)</f>
        <v>-0.76976</v>
      </c>
      <c r="H3">
        <f>F3-B3</f>
        <v>0</v>
      </c>
      <c r="J3">
        <v>3</v>
      </c>
    </row>
    <row r="4" spans="1:10">
      <c r="A4" s="1" t="s">
        <v>2</v>
      </c>
      <c r="B4" s="4">
        <v>8</v>
      </c>
      <c r="C4" s="11">
        <v>1.37</v>
      </c>
      <c r="D4" s="4">
        <v>13</v>
      </c>
      <c r="E4" s="58">
        <v>182</v>
      </c>
      <c r="F4">
        <f>INDEX(Sheet2!$J$2:$R$257,MATCH('נתוני 2014'!$E4,Sheet2!$J$2:$J$257,0),6)</f>
        <v>8</v>
      </c>
      <c r="G4" s="64">
        <f>INDEX(Sheet2!$J$2:$R$257,MATCH('נתוני 2014'!$E4,Sheet2!$J$2:$J$257,0),4)</f>
        <v>1.56935</v>
      </c>
      <c r="H4">
        <f>F4-B4</f>
        <v>0</v>
      </c>
      <c r="J4">
        <v>8</v>
      </c>
    </row>
    <row r="5" spans="1:10">
      <c r="A5" s="1" t="s">
        <v>3</v>
      </c>
      <c r="B5" s="4">
        <v>2</v>
      </c>
      <c r="C5" s="11">
        <v>-1.3149999999999999</v>
      </c>
      <c r="D5" s="4">
        <v>51.4</v>
      </c>
      <c r="E5" s="58">
        <v>2710</v>
      </c>
      <c r="F5">
        <f>INDEX(Sheet2!$J$2:$R$257,MATCH('נתוני 2014'!$E5,Sheet2!$J$2:$J$257,0),6)</f>
        <v>2</v>
      </c>
      <c r="G5" s="64">
        <f>INDEX(Sheet2!$J$2:$R$257,MATCH('נתוני 2014'!$E5,Sheet2!$J$2:$J$257,0),4)</f>
        <v>-1.2941800000000001</v>
      </c>
      <c r="H5">
        <f>F5-B5</f>
        <v>0</v>
      </c>
      <c r="J5">
        <v>2</v>
      </c>
    </row>
    <row r="6" spans="1:10">
      <c r="A6" s="1" t="s">
        <v>4</v>
      </c>
      <c r="B6" s="5">
        <v>3</v>
      </c>
      <c r="C6" s="11">
        <v>-0.76200000000000001</v>
      </c>
      <c r="D6" s="5">
        <v>25.3</v>
      </c>
      <c r="E6" s="58">
        <v>31</v>
      </c>
      <c r="F6">
        <f>INDEX(Sheet2!$J$2:$R$257,MATCH('נתוני 2014'!$E6,Sheet2!$J$2:$J$257,0),6)</f>
        <v>3</v>
      </c>
      <c r="G6" s="64">
        <f>INDEX(Sheet2!$J$2:$R$257,MATCH('נתוני 2014'!$E6,Sheet2!$J$2:$J$257,0),4)</f>
        <v>-0.75719000000000003</v>
      </c>
      <c r="H6">
        <f>F6-B6</f>
        <v>0</v>
      </c>
      <c r="J6">
        <v>3</v>
      </c>
    </row>
    <row r="7" spans="1:10">
      <c r="A7" s="1" t="s">
        <v>5</v>
      </c>
      <c r="B7" s="5">
        <v>5</v>
      </c>
      <c r="C7" s="11">
        <v>-0.1</v>
      </c>
      <c r="D7" s="5">
        <v>35.9</v>
      </c>
      <c r="E7" s="58">
        <v>2400</v>
      </c>
      <c r="F7">
        <f>INDEX(Sheet2!$J$2:$R$257,MATCH('נתוני 2014'!$E7,Sheet2!$J$2:$J$257,0),6)</f>
        <v>5</v>
      </c>
      <c r="G7" s="64">
        <f>INDEX(Sheet2!$J$2:$R$257,MATCH('נתוני 2014'!$E7,Sheet2!$J$2:$J$257,0),4)</f>
        <v>0.13258</v>
      </c>
      <c r="H7">
        <f>F7-B7</f>
        <v>0</v>
      </c>
      <c r="J7">
        <v>5</v>
      </c>
    </row>
    <row r="8" spans="1:10">
      <c r="A8" s="1" t="s">
        <v>6</v>
      </c>
      <c r="B8" s="4">
        <v>4</v>
      </c>
      <c r="C8" s="11">
        <v>-0.32300000000000001</v>
      </c>
      <c r="D8" s="4">
        <v>16.8</v>
      </c>
      <c r="E8" s="58">
        <v>1020</v>
      </c>
      <c r="F8">
        <f>INDEX(Sheet2!$J$2:$R$257,MATCH('נתוני 2014'!$E8,Sheet2!$J$2:$J$257,0),6)</f>
        <v>5</v>
      </c>
      <c r="G8" s="64">
        <f>INDEX(Sheet2!$J$2:$R$257,MATCH('נתוני 2014'!$E8,Sheet2!$J$2:$J$257,0),4)</f>
        <v>-9.7309999999999994E-2</v>
      </c>
      <c r="H8">
        <f>F8-B8</f>
        <v>1</v>
      </c>
      <c r="I8" s="64">
        <f>G8-C8</f>
        <v>0.22569</v>
      </c>
      <c r="J8">
        <v>5</v>
      </c>
    </row>
    <row r="9" spans="1:10">
      <c r="A9" s="1" t="s">
        <v>7</v>
      </c>
      <c r="B9" s="4">
        <v>8</v>
      </c>
      <c r="C9" s="11">
        <v>1.4350000000000001</v>
      </c>
      <c r="D9" s="4">
        <v>8.1</v>
      </c>
      <c r="E9" s="58">
        <v>3760</v>
      </c>
      <c r="F9">
        <f>INDEX(Sheet2!$J$2:$R$257,MATCH('נתוני 2014'!$E9,Sheet2!$J$2:$J$257,0),6)</f>
        <v>8</v>
      </c>
      <c r="G9" s="64">
        <f>INDEX(Sheet2!$J$2:$R$257,MATCH('נתוני 2014'!$E9,Sheet2!$J$2:$J$257,0),4)</f>
        <v>1.3213600000000001</v>
      </c>
      <c r="H9">
        <f>F9-B9</f>
        <v>0</v>
      </c>
      <c r="J9">
        <v>8</v>
      </c>
    </row>
    <row r="10" spans="1:10">
      <c r="A10" s="1" t="s">
        <v>8</v>
      </c>
      <c r="B10" s="4">
        <v>6</v>
      </c>
      <c r="C10" s="11">
        <v>0.69199999999999995</v>
      </c>
      <c r="D10" s="4">
        <v>12</v>
      </c>
      <c r="E10" s="58">
        <v>565</v>
      </c>
      <c r="F10">
        <f>INDEX(Sheet2!$J$2:$R$257,MATCH('נתוני 2014'!$E10,Sheet2!$J$2:$J$257,0),6)</f>
        <v>7</v>
      </c>
      <c r="G10" s="64">
        <f>INDEX(Sheet2!$J$2:$R$257,MATCH('נתוני 2014'!$E10,Sheet2!$J$2:$J$257,0),4)</f>
        <v>0.64348000000000005</v>
      </c>
      <c r="H10">
        <f>F10-B10</f>
        <v>1</v>
      </c>
      <c r="I10" s="64">
        <f t="shared" ref="I10:I13" si="0">G10-C10</f>
        <v>-4.8519999999999897E-2</v>
      </c>
      <c r="J10">
        <v>6</v>
      </c>
    </row>
    <row r="11" spans="1:10">
      <c r="A11" s="1" t="s">
        <v>9</v>
      </c>
      <c r="B11" s="5">
        <v>5</v>
      </c>
      <c r="C11" s="11">
        <v>0.223</v>
      </c>
      <c r="D11" s="5">
        <v>48.9</v>
      </c>
      <c r="E11" s="58">
        <v>2600</v>
      </c>
      <c r="F11">
        <f>INDEX(Sheet2!$J$2:$R$257,MATCH('נתוני 2014'!$E11,Sheet2!$J$2:$J$257,0),6)</f>
        <v>6</v>
      </c>
      <c r="G11" s="64">
        <f>INDEX(Sheet2!$J$2:$R$257,MATCH('נתוני 2014'!$E11,Sheet2!$J$2:$J$257,0),4)</f>
        <v>0.24679999999999999</v>
      </c>
      <c r="H11">
        <f>F11-B11</f>
        <v>1</v>
      </c>
      <c r="I11" s="64">
        <f t="shared" si="0"/>
        <v>2.3799999999999988E-2</v>
      </c>
      <c r="J11">
        <v>5</v>
      </c>
    </row>
    <row r="12" spans="1:10">
      <c r="A12" s="1" t="s">
        <v>10</v>
      </c>
      <c r="B12" s="4">
        <v>2</v>
      </c>
      <c r="C12" s="11">
        <v>-1.149</v>
      </c>
      <c r="D12" s="4">
        <v>13.4</v>
      </c>
      <c r="E12" s="58">
        <v>478</v>
      </c>
      <c r="F12">
        <f>INDEX(Sheet2!$J$2:$R$257,MATCH('נתוני 2014'!$E12,Sheet2!$J$2:$J$257,0),6)</f>
        <v>3</v>
      </c>
      <c r="G12" s="64">
        <f>INDEX(Sheet2!$J$2:$R$257,MATCH('נתוני 2014'!$E12,Sheet2!$J$2:$J$257,0),4)</f>
        <v>-0.74358000000000002</v>
      </c>
      <c r="H12">
        <f>F12-B12</f>
        <v>1</v>
      </c>
      <c r="I12" s="64">
        <f t="shared" si="0"/>
        <v>0.40542</v>
      </c>
      <c r="J12">
        <v>3</v>
      </c>
    </row>
    <row r="13" spans="1:10">
      <c r="A13" s="2" t="s">
        <v>11</v>
      </c>
      <c r="B13" s="6">
        <v>1</v>
      </c>
      <c r="C13" s="11">
        <v>-1.79</v>
      </c>
      <c r="D13" s="16">
        <v>7.3</v>
      </c>
      <c r="E13" s="62">
        <v>65</v>
      </c>
      <c r="F13">
        <f>INDEX(Sheet2!$J$2:$R$257,MATCH('נתוני 2014'!$E13,Sheet2!$J$2:$J$257,0),6)</f>
        <v>5</v>
      </c>
      <c r="G13" s="64">
        <f>INDEX(Sheet2!$J$2:$R$257,MATCH('נתוני 2014'!$E13,Sheet2!$J$2:$J$257,0),4)</f>
        <v>-8.4070000000000006E-2</v>
      </c>
      <c r="H13">
        <f>F13-B13</f>
        <v>4</v>
      </c>
      <c r="I13" s="64">
        <f t="shared" si="0"/>
        <v>1.7059299999999999</v>
      </c>
      <c r="J13">
        <v>5</v>
      </c>
    </row>
    <row r="14" spans="1:10">
      <c r="A14" s="2" t="s">
        <v>12</v>
      </c>
      <c r="B14" s="6">
        <v>1</v>
      </c>
      <c r="C14" s="11"/>
      <c r="D14" s="16">
        <v>8.5</v>
      </c>
      <c r="E14" s="62">
        <v>69</v>
      </c>
      <c r="F14">
        <f>INDEX(Sheet2!$J$2:$R$257,MATCH('נתוני 2014'!$E14+10000,Sheet2!$J$2:$J$257,0),6)</f>
        <v>1</v>
      </c>
      <c r="G14" s="64">
        <f>INDEX(Sheet2!$J$2:$R$257,MATCH('נתוני 2014'!$E14+10000,Sheet2!$J$2:$J$257,0),4)</f>
        <v>-1.9019999999999999</v>
      </c>
      <c r="H14">
        <f>F14-B14</f>
        <v>0</v>
      </c>
      <c r="J14">
        <v>1</v>
      </c>
    </row>
    <row r="15" spans="1:10">
      <c r="A15" s="2" t="s">
        <v>13</v>
      </c>
      <c r="B15" s="6">
        <v>7</v>
      </c>
      <c r="C15" s="11">
        <v>0.98</v>
      </c>
      <c r="D15" s="16">
        <v>2.2000000000000002</v>
      </c>
      <c r="E15" s="62">
        <v>45</v>
      </c>
      <c r="F15">
        <f>INDEX(Sheet2!$J$2:$R$257,MATCH('נתוני 2014'!$E15+10000,Sheet2!$J$2:$J$257,0),6)</f>
        <v>8</v>
      </c>
      <c r="G15" s="64">
        <f>INDEX(Sheet2!$J$2:$R$257,MATCH('נתוני 2014'!$E15+10000,Sheet2!$J$2:$J$257,0),4)</f>
        <v>1.06673</v>
      </c>
      <c r="H15">
        <f>F15-B15</f>
        <v>1</v>
      </c>
      <c r="I15" s="64">
        <f t="shared" ref="I15:I16" si="1">G15-C15</f>
        <v>8.6729999999999974E-2</v>
      </c>
      <c r="J15">
        <v>7</v>
      </c>
    </row>
    <row r="16" spans="1:10">
      <c r="A16" s="1" t="s">
        <v>14</v>
      </c>
      <c r="B16" s="4">
        <v>5</v>
      </c>
      <c r="C16" s="11">
        <v>0.32200000000000001</v>
      </c>
      <c r="D16" s="4">
        <v>3.4</v>
      </c>
      <c r="E16" s="58">
        <v>41</v>
      </c>
      <c r="F16">
        <f>INDEX(Sheet2!$J$2:$R$257,MATCH('נתוני 2014'!$E16,Sheet2!$J$2:$J$257,0),6)</f>
        <v>6</v>
      </c>
      <c r="G16" s="64">
        <f>INDEX(Sheet2!$J$2:$R$257,MATCH('נתוני 2014'!$E16,Sheet2!$J$2:$J$257,0),4)</f>
        <v>0.24412</v>
      </c>
      <c r="H16">
        <f>F16-B16</f>
        <v>1</v>
      </c>
      <c r="I16" s="64">
        <f t="shared" si="1"/>
        <v>-7.7880000000000005E-2</v>
      </c>
      <c r="J16">
        <v>5</v>
      </c>
    </row>
    <row r="17" spans="1:10">
      <c r="A17" s="1" t="s">
        <v>15</v>
      </c>
      <c r="B17" s="5">
        <v>2</v>
      </c>
      <c r="C17" s="11">
        <v>-1.212</v>
      </c>
      <c r="D17" s="5">
        <v>43.6</v>
      </c>
      <c r="E17" s="58">
        <v>1309</v>
      </c>
      <c r="F17">
        <f>INDEX(Sheet2!$J$2:$R$257,MATCH('נתוני 2014'!$E17,Sheet2!$J$2:$J$257,0),6)</f>
        <v>2</v>
      </c>
      <c r="G17" s="64">
        <f>INDEX(Sheet2!$J$2:$R$257,MATCH('נתוני 2014'!$E17,Sheet2!$J$2:$J$257,0),4)</f>
        <v>-1.49305</v>
      </c>
      <c r="H17">
        <f>F17-B17</f>
        <v>0</v>
      </c>
      <c r="J17">
        <v>2</v>
      </c>
    </row>
    <row r="18" spans="1:10">
      <c r="A18" s="1" t="s">
        <v>16</v>
      </c>
      <c r="B18" s="4">
        <v>8</v>
      </c>
      <c r="C18" s="11">
        <v>1.327</v>
      </c>
      <c r="D18" s="4">
        <v>7.6</v>
      </c>
      <c r="E18" s="58">
        <v>3750</v>
      </c>
      <c r="F18">
        <f>INDEX(Sheet2!$J$2:$R$257,MATCH('נתוני 2014'!$E18,Sheet2!$J$2:$J$257,0),6)</f>
        <v>8</v>
      </c>
      <c r="G18" s="64">
        <f>INDEX(Sheet2!$J$2:$R$257,MATCH('נתוני 2014'!$E18,Sheet2!$J$2:$J$257,0),4)</f>
        <v>1.1673500000000001</v>
      </c>
      <c r="H18">
        <f>F18-B18</f>
        <v>0</v>
      </c>
      <c r="J18">
        <v>8</v>
      </c>
    </row>
    <row r="19" spans="1:10">
      <c r="A19" s="1" t="s">
        <v>17</v>
      </c>
      <c r="B19" s="4">
        <v>8</v>
      </c>
      <c r="C19" s="11">
        <v>1.542</v>
      </c>
      <c r="D19" s="4">
        <v>3.9</v>
      </c>
      <c r="E19" s="58">
        <v>3560</v>
      </c>
      <c r="F19">
        <f>INDEX(Sheet2!$J$2:$R$257,MATCH('נתוני 2014'!$E19,Sheet2!$J$2:$J$257,0),6)</f>
        <v>7</v>
      </c>
      <c r="G19" s="64">
        <f>INDEX(Sheet2!$J$2:$R$257,MATCH('נתוני 2014'!$E19,Sheet2!$J$2:$J$257,0),4)</f>
        <v>0.88766</v>
      </c>
      <c r="H19">
        <f>F19-B19</f>
        <v>-1</v>
      </c>
      <c r="I19" s="64">
        <f>G19-C19</f>
        <v>-0.65434000000000003</v>
      </c>
      <c r="J19">
        <v>7</v>
      </c>
    </row>
    <row r="20" spans="1:10">
      <c r="A20" s="1" t="s">
        <v>18</v>
      </c>
      <c r="B20" s="4">
        <v>3</v>
      </c>
      <c r="C20" s="11">
        <v>-0.83399999999999996</v>
      </c>
      <c r="D20" s="4">
        <v>12.5</v>
      </c>
      <c r="E20" s="58">
        <v>529</v>
      </c>
      <c r="F20">
        <f>INDEX(Sheet2!$J$2:$R$257,MATCH('נתוני 2014'!$E20,Sheet2!$J$2:$J$257,0),6)</f>
        <v>3</v>
      </c>
      <c r="G20" s="64">
        <f>INDEX(Sheet2!$J$2:$R$257,MATCH('נתוני 2014'!$E20,Sheet2!$J$2:$J$257,0),4)</f>
        <v>-0.78990000000000005</v>
      </c>
      <c r="H20">
        <f>F20-B20</f>
        <v>0</v>
      </c>
      <c r="J20">
        <v>3</v>
      </c>
    </row>
    <row r="21" spans="1:10">
      <c r="A21" s="1" t="s">
        <v>19</v>
      </c>
      <c r="B21" s="4">
        <v>7</v>
      </c>
      <c r="C21" s="11">
        <v>0.98499999999999999</v>
      </c>
      <c r="D21" s="4">
        <v>8.1</v>
      </c>
      <c r="E21" s="58">
        <v>3650</v>
      </c>
      <c r="F21">
        <f>INDEX(Sheet2!$J$2:$R$257,MATCH('נתוני 2014'!$E21,Sheet2!$J$2:$J$257,0),6)</f>
        <v>6</v>
      </c>
      <c r="G21" s="64">
        <f>INDEX(Sheet2!$J$2:$R$257,MATCH('נתוני 2014'!$E21,Sheet2!$J$2:$J$257,0),4)</f>
        <v>0.45990999999999999</v>
      </c>
      <c r="H21">
        <f>F21-B21</f>
        <v>-1</v>
      </c>
      <c r="I21" s="64">
        <f t="shared" ref="I21:I22" si="2">G21-C21</f>
        <v>-0.52509000000000006</v>
      </c>
      <c r="J21">
        <v>6</v>
      </c>
    </row>
    <row r="22" spans="1:10">
      <c r="A22" s="1" t="s">
        <v>20</v>
      </c>
      <c r="B22" s="4">
        <v>5</v>
      </c>
      <c r="C22" s="11">
        <v>0.24399999999999999</v>
      </c>
      <c r="D22" s="4">
        <v>18.399999999999999</v>
      </c>
      <c r="E22" s="58">
        <v>3570</v>
      </c>
      <c r="F22">
        <f>INDEX(Sheet2!$J$2:$R$257,MATCH('נתוני 2014'!$E22,Sheet2!$J$2:$J$257,0),6)</f>
        <v>6</v>
      </c>
      <c r="G22" s="64">
        <f>INDEX(Sheet2!$J$2:$R$257,MATCH('נתוני 2014'!$E22,Sheet2!$J$2:$J$257,0),4)</f>
        <v>0.37779000000000001</v>
      </c>
      <c r="H22">
        <f>F22-B22</f>
        <v>1</v>
      </c>
      <c r="I22" s="64">
        <f t="shared" si="2"/>
        <v>0.13379000000000002</v>
      </c>
      <c r="J22">
        <v>5</v>
      </c>
    </row>
    <row r="23" spans="1:10">
      <c r="A23" s="1" t="s">
        <v>21</v>
      </c>
      <c r="B23" s="5">
        <v>5</v>
      </c>
      <c r="C23" s="11">
        <v>-0.104</v>
      </c>
      <c r="D23" s="5">
        <v>218</v>
      </c>
      <c r="E23" s="58">
        <v>70</v>
      </c>
      <c r="F23">
        <f>INDEX(Sheet2!$J$2:$R$257,MATCH('נתוני 2014'!$E23,Sheet2!$J$2:$J$257,0),6)</f>
        <v>5</v>
      </c>
      <c r="G23" s="64">
        <f>INDEX(Sheet2!$J$2:$R$257,MATCH('נתוני 2014'!$E23,Sheet2!$J$2:$J$257,0),4)</f>
        <v>-0.10874</v>
      </c>
      <c r="H23">
        <f>F23-B23</f>
        <v>0</v>
      </c>
      <c r="J23">
        <v>5</v>
      </c>
    </row>
    <row r="24" spans="1:10">
      <c r="A24" s="2" t="s">
        <v>22</v>
      </c>
      <c r="B24" s="6">
        <v>6</v>
      </c>
      <c r="C24" s="11">
        <v>0.44500000000000001</v>
      </c>
      <c r="D24" s="16">
        <v>12.8</v>
      </c>
      <c r="E24" s="62">
        <v>38</v>
      </c>
      <c r="F24">
        <f>INDEX(Sheet2!$J$2:$R$257,MATCH('נתוני 2014'!$E24+10000,Sheet2!$J$2:$J$257,0),6)</f>
        <v>6</v>
      </c>
      <c r="G24" s="64">
        <f>INDEX(Sheet2!$J$2:$R$257,MATCH('נתוני 2014'!$E24+10000,Sheet2!$J$2:$J$257,0),4)</f>
        <v>0.42414000000000002</v>
      </c>
      <c r="H24">
        <f>F24-B24</f>
        <v>0</v>
      </c>
      <c r="J24">
        <v>5</v>
      </c>
    </row>
    <row r="25" spans="1:10">
      <c r="A25" s="1" t="s">
        <v>23</v>
      </c>
      <c r="B25" s="5">
        <v>5</v>
      </c>
      <c r="C25" s="11">
        <v>1.4999999999999999E-2</v>
      </c>
      <c r="D25" s="5">
        <v>126.8</v>
      </c>
      <c r="E25" s="58">
        <v>7100</v>
      </c>
      <c r="F25">
        <f>INDEX(Sheet2!$J$2:$R$257,MATCH('נתוני 2014'!$E25,Sheet2!$J$2:$J$257,0),6)</f>
        <v>5</v>
      </c>
      <c r="G25" s="64">
        <f>INDEX(Sheet2!$J$2:$R$257,MATCH('נתוני 2014'!$E25,Sheet2!$J$2:$J$257,0),4)</f>
        <v>-3.1550000000000002E-2</v>
      </c>
      <c r="H25">
        <f>F25-B25</f>
        <v>0</v>
      </c>
      <c r="J25">
        <v>5</v>
      </c>
    </row>
    <row r="26" spans="1:10">
      <c r="A26" s="1" t="s">
        <v>24</v>
      </c>
      <c r="B26" s="4">
        <v>3</v>
      </c>
      <c r="C26" s="11">
        <v>-0.872</v>
      </c>
      <c r="D26" s="4">
        <v>27.5</v>
      </c>
      <c r="E26" s="58">
        <v>6000</v>
      </c>
      <c r="F26">
        <f>INDEX(Sheet2!$J$2:$R$257,MATCH('נתוני 2014'!$E26,Sheet2!$J$2:$J$257,0),6)</f>
        <v>3</v>
      </c>
      <c r="G26" s="64">
        <f>INDEX(Sheet2!$J$2:$R$257,MATCH('נתוני 2014'!$E26,Sheet2!$J$2:$J$257,0),4)</f>
        <v>-0.73624999999999996</v>
      </c>
      <c r="H26">
        <f>F26-B26</f>
        <v>0</v>
      </c>
      <c r="J26">
        <v>3</v>
      </c>
    </row>
    <row r="27" spans="1:10">
      <c r="A27" s="2" t="s">
        <v>25</v>
      </c>
      <c r="B27" s="6">
        <v>6</v>
      </c>
      <c r="C27" s="11">
        <v>0.71499999999999997</v>
      </c>
      <c r="D27" s="16">
        <v>21.9</v>
      </c>
      <c r="E27" s="62">
        <v>33</v>
      </c>
      <c r="F27">
        <f>INDEX(Sheet2!$J$2:$R$257,MATCH('נתוני 2014'!$E27+10000,Sheet2!$J$2:$J$257,0),6)</f>
        <v>7</v>
      </c>
      <c r="G27" s="64">
        <f>INDEX(Sheet2!$J$2:$R$257,MATCH('נתוני 2014'!$E27+10000,Sheet2!$J$2:$J$257,0),4)</f>
        <v>0.79928999999999994</v>
      </c>
      <c r="H27">
        <f>F27-B27</f>
        <v>1</v>
      </c>
      <c r="I27" s="64">
        <f t="shared" ref="I27:I28" si="3">G27-C27</f>
        <v>8.4289999999999976E-2</v>
      </c>
      <c r="J27">
        <v>7</v>
      </c>
    </row>
    <row r="28" spans="1:10">
      <c r="A28" s="1" t="s">
        <v>26</v>
      </c>
      <c r="B28" s="4">
        <v>6</v>
      </c>
      <c r="C28" s="11">
        <v>0.58699999999999997</v>
      </c>
      <c r="D28" s="4">
        <v>17.600000000000001</v>
      </c>
      <c r="E28" s="58">
        <v>2530</v>
      </c>
      <c r="F28">
        <f>INDEX(Sheet2!$J$2:$R$257,MATCH('נתוני 2014'!$E28,Sheet2!$J$2:$J$257,0),6)</f>
        <v>7</v>
      </c>
      <c r="G28" s="64">
        <f>INDEX(Sheet2!$J$2:$R$257,MATCH('נתוני 2014'!$E28,Sheet2!$J$2:$J$257,0),4)</f>
        <v>0.62234</v>
      </c>
      <c r="H28">
        <f>F28-B28</f>
        <v>1</v>
      </c>
      <c r="I28" s="64">
        <f t="shared" si="3"/>
        <v>3.5340000000000038E-2</v>
      </c>
      <c r="J28">
        <v>6</v>
      </c>
    </row>
    <row r="29" spans="1:10">
      <c r="A29" s="1" t="s">
        <v>27</v>
      </c>
      <c r="B29" s="5">
        <v>5</v>
      </c>
      <c r="C29" s="11">
        <v>0.17199999999999999</v>
      </c>
      <c r="D29" s="5">
        <v>201.1</v>
      </c>
      <c r="E29" s="58">
        <v>9000</v>
      </c>
      <c r="F29">
        <f>INDEX(Sheet2!$J$2:$R$257,MATCH('נתוני 2014'!$E29,Sheet2!$J$2:$J$257,0),6)</f>
        <v>5</v>
      </c>
      <c r="G29" s="64">
        <f>INDEX(Sheet2!$J$2:$R$257,MATCH('נתוני 2014'!$E29,Sheet2!$J$2:$J$257,0),4)</f>
        <v>3.5369999999999999E-2</v>
      </c>
      <c r="H29">
        <f>F29-B29</f>
        <v>0</v>
      </c>
      <c r="J29">
        <v>5</v>
      </c>
    </row>
    <row r="30" spans="1:10">
      <c r="A30" s="2" t="s">
        <v>28</v>
      </c>
      <c r="B30" s="6">
        <v>2</v>
      </c>
      <c r="C30" s="11">
        <v>-1.171</v>
      </c>
      <c r="D30" s="16">
        <v>7.3</v>
      </c>
      <c r="E30" s="62">
        <v>66</v>
      </c>
      <c r="F30">
        <f>INDEX(Sheet2!$J$2:$R$257,MATCH('נתוני 2014'!$E30+10000,Sheet2!$J$2:$J$257,0),6)</f>
        <v>2</v>
      </c>
      <c r="G30" s="64">
        <f>INDEX(Sheet2!$J$2:$R$257,MATCH('נתוני 2014'!$E30+10000,Sheet2!$J$2:$J$257,0),4)</f>
        <v>-0.94460999999999995</v>
      </c>
      <c r="H30">
        <f>F30-B30</f>
        <v>0</v>
      </c>
      <c r="J30">
        <v>3</v>
      </c>
    </row>
    <row r="31" spans="1:10">
      <c r="A31" s="1" t="s">
        <v>29</v>
      </c>
      <c r="B31" s="4">
        <v>2</v>
      </c>
      <c r="C31" s="11">
        <v>-1.1739999999999999</v>
      </c>
      <c r="D31" s="4">
        <v>8.9</v>
      </c>
      <c r="E31" s="58">
        <v>482</v>
      </c>
      <c r="F31">
        <f>INDEX(Sheet2!$J$2:$R$257,MATCH('נתוני 2014'!$E31,Sheet2!$J$2:$J$257,0),6)</f>
        <v>2</v>
      </c>
      <c r="G31" s="64">
        <f>INDEX(Sheet2!$J$2:$R$257,MATCH('נתוני 2014'!$E31,Sheet2!$J$2:$J$257,0),4)</f>
        <v>-1.08386</v>
      </c>
      <c r="H31">
        <f>F31-B31</f>
        <v>0</v>
      </c>
      <c r="J31">
        <v>2</v>
      </c>
    </row>
    <row r="32" spans="1:10">
      <c r="A32" s="1" t="s">
        <v>30</v>
      </c>
      <c r="B32" s="4">
        <v>2</v>
      </c>
      <c r="C32" s="11">
        <v>-1.5069999999999999</v>
      </c>
      <c r="D32" s="4">
        <v>6.2</v>
      </c>
      <c r="E32" s="58">
        <v>4001</v>
      </c>
      <c r="F32">
        <f>INDEX(Sheet2!$J$2:$R$257,MATCH('נתוני 2014'!$E32,Sheet2!$J$2:$J$257,0),6)</f>
        <v>2</v>
      </c>
      <c r="G32" s="64">
        <f>INDEX(Sheet2!$J$2:$R$257,MATCH('נתוני 2014'!$E32,Sheet2!$J$2:$J$257,0),4)</f>
        <v>-1.0621499999999999</v>
      </c>
      <c r="H32">
        <f>F32-B32</f>
        <v>0</v>
      </c>
      <c r="J32">
        <v>2</v>
      </c>
    </row>
    <row r="33" spans="1:10">
      <c r="A33" s="1" t="s">
        <v>31</v>
      </c>
      <c r="B33" s="4">
        <v>2</v>
      </c>
      <c r="C33" s="11">
        <v>-1.2509999999999999</v>
      </c>
      <c r="D33" s="4">
        <v>8.5</v>
      </c>
      <c r="E33" s="58">
        <v>998</v>
      </c>
      <c r="F33">
        <f>INDEX(Sheet2!$J$2:$R$257,MATCH('נתוני 2014'!$E33,Sheet2!$J$2:$J$257,0),6)</f>
        <v>2</v>
      </c>
      <c r="G33" s="64">
        <f>INDEX(Sheet2!$J$2:$R$257,MATCH('נתוני 2014'!$E33,Sheet2!$J$2:$J$257,0),4)</f>
        <v>-1.2380899999999999</v>
      </c>
      <c r="H33">
        <f>F33-B33</f>
        <v>0</v>
      </c>
      <c r="J33">
        <v>2</v>
      </c>
    </row>
    <row r="34" spans="1:10">
      <c r="A34" s="1" t="s">
        <v>32</v>
      </c>
      <c r="B34" s="4">
        <v>5</v>
      </c>
      <c r="C34" s="11">
        <v>6.9000000000000006E-2</v>
      </c>
      <c r="D34" s="4">
        <v>6</v>
      </c>
      <c r="E34" s="58">
        <v>3574</v>
      </c>
      <c r="F34">
        <f>INDEX(Sheet2!$J$2:$R$257,MATCH('נתוני 2014'!$E34,Sheet2!$J$2:$J$257,0),6)</f>
        <v>3</v>
      </c>
      <c r="G34" s="64">
        <f>INDEX(Sheet2!$J$2:$R$257,MATCH('נתוני 2014'!$E34,Sheet2!$J$2:$J$257,0),4)</f>
        <v>-0.80715000000000003</v>
      </c>
      <c r="H34">
        <f>F34-B34</f>
        <v>-2</v>
      </c>
      <c r="I34" s="64">
        <f>G34-C34</f>
        <v>-0.87614999999999998</v>
      </c>
      <c r="J34">
        <v>3</v>
      </c>
    </row>
    <row r="35" spans="1:10">
      <c r="A35" s="1" t="s">
        <v>33</v>
      </c>
      <c r="B35" s="4">
        <v>7</v>
      </c>
      <c r="C35" s="11">
        <v>0.86899999999999999</v>
      </c>
      <c r="D35" s="4">
        <v>4.5</v>
      </c>
      <c r="E35" s="58">
        <v>3652</v>
      </c>
      <c r="F35">
        <f>INDEX(Sheet2!$J$2:$R$257,MATCH('נתוני 2014'!$E35,Sheet2!$J$2:$J$257,0),6)</f>
        <v>7</v>
      </c>
      <c r="G35" s="64">
        <f>INDEX(Sheet2!$J$2:$R$257,MATCH('נתוני 2014'!$E35,Sheet2!$J$2:$J$257,0),4)</f>
        <v>0.86941999999999997</v>
      </c>
      <c r="H35">
        <f>F35-B35</f>
        <v>0</v>
      </c>
      <c r="J35">
        <v>7</v>
      </c>
    </row>
    <row r="36" spans="1:10">
      <c r="A36" s="1" t="s">
        <v>34</v>
      </c>
      <c r="B36" s="4">
        <v>2</v>
      </c>
      <c r="C36" s="11">
        <v>-1.1080000000000001</v>
      </c>
      <c r="D36" s="4">
        <v>11.3</v>
      </c>
      <c r="E36" s="58">
        <v>480</v>
      </c>
      <c r="F36">
        <f>INDEX(Sheet2!$J$2:$R$257,MATCH('נתוני 2014'!$E36,Sheet2!$J$2:$J$257,0),6)</f>
        <v>3</v>
      </c>
      <c r="G36" s="64">
        <f>INDEX(Sheet2!$J$2:$R$257,MATCH('נתוני 2014'!$E36,Sheet2!$J$2:$J$257,0),4)</f>
        <v>-0.69494999999999996</v>
      </c>
      <c r="H36">
        <f>F36-B36</f>
        <v>1</v>
      </c>
      <c r="I36" s="64">
        <f>G36-C36</f>
        <v>0.41305000000000014</v>
      </c>
      <c r="J36">
        <v>3</v>
      </c>
    </row>
    <row r="37" spans="1:10">
      <c r="A37" s="1" t="s">
        <v>35</v>
      </c>
      <c r="B37" s="4">
        <v>7</v>
      </c>
      <c r="C37" s="11">
        <v>0.96899999999999997</v>
      </c>
      <c r="D37" s="4">
        <v>7.1</v>
      </c>
      <c r="E37" s="58">
        <v>466</v>
      </c>
      <c r="F37">
        <f>INDEX(Sheet2!$J$2:$R$257,MATCH('נתוני 2014'!$E37,Sheet2!$J$2:$J$257,0),6)</f>
        <v>7</v>
      </c>
      <c r="G37" s="64">
        <f>INDEX(Sheet2!$J$2:$R$257,MATCH('נתוני 2014'!$E37,Sheet2!$J$2:$J$257,0),4)</f>
        <v>0.61456999999999995</v>
      </c>
      <c r="H37">
        <f>F37-B37</f>
        <v>0</v>
      </c>
      <c r="J37">
        <v>6</v>
      </c>
    </row>
    <row r="38" spans="1:10">
      <c r="A38" s="1" t="s">
        <v>36</v>
      </c>
      <c r="B38" s="5">
        <v>4</v>
      </c>
      <c r="C38" s="11">
        <v>-0.33600000000000002</v>
      </c>
      <c r="D38" s="5">
        <v>17.3</v>
      </c>
      <c r="E38" s="58">
        <v>9200</v>
      </c>
      <c r="F38">
        <f>INDEX(Sheet2!$J$2:$R$257,MATCH('נתוני 2014'!$E38,Sheet2!$J$2:$J$257,0),6)</f>
        <v>4</v>
      </c>
      <c r="G38" s="64">
        <f>INDEX(Sheet2!$J$2:$R$257,MATCH('נתוני 2014'!$E38,Sheet2!$J$2:$J$257,0),4)</f>
        <v>-0.27677000000000002</v>
      </c>
      <c r="H38">
        <f>F38-B38</f>
        <v>0</v>
      </c>
      <c r="J38">
        <v>4</v>
      </c>
    </row>
    <row r="39" spans="1:10">
      <c r="A39" s="1" t="s">
        <v>37</v>
      </c>
      <c r="B39" s="4">
        <v>3</v>
      </c>
      <c r="C39" s="11">
        <v>-0.70499999999999996</v>
      </c>
      <c r="D39" s="4">
        <v>98.1</v>
      </c>
      <c r="E39" s="58">
        <v>2610</v>
      </c>
      <c r="F39">
        <f>INDEX(Sheet2!$J$2:$R$257,MATCH('נתוני 2014'!$E39,Sheet2!$J$2:$J$257,0),6)</f>
        <v>2</v>
      </c>
      <c r="G39" s="64">
        <f>INDEX(Sheet2!$J$2:$R$257,MATCH('נתוני 2014'!$E39,Sheet2!$J$2:$J$257,0),4)</f>
        <v>-1.14924</v>
      </c>
      <c r="H39">
        <f>F39-B39</f>
        <v>-1</v>
      </c>
      <c r="I39" s="64">
        <f>G39-C39</f>
        <v>-0.44424000000000008</v>
      </c>
      <c r="J39">
        <v>2</v>
      </c>
    </row>
    <row r="40" spans="1:10">
      <c r="A40" s="1" t="s">
        <v>38</v>
      </c>
      <c r="B40" s="4">
        <v>1</v>
      </c>
      <c r="C40" s="11">
        <v>-1.659</v>
      </c>
      <c r="D40" s="4">
        <v>46.9</v>
      </c>
      <c r="E40" s="58">
        <v>3780</v>
      </c>
      <c r="F40">
        <f>INDEX(Sheet2!$J$2:$R$257,MATCH('נתוני 2014'!$E40,Sheet2!$J$2:$J$257,0),6)</f>
        <v>1</v>
      </c>
      <c r="G40" s="64">
        <f>INDEX(Sheet2!$J$2:$R$257,MATCH('נתוני 2014'!$E40,Sheet2!$J$2:$J$257,0),4)</f>
        <v>-1.9503999999999999</v>
      </c>
      <c r="H40">
        <f>F40-B40</f>
        <v>0</v>
      </c>
      <c r="J40">
        <v>1</v>
      </c>
    </row>
    <row r="41" spans="1:10">
      <c r="A41" s="1" t="s">
        <v>39</v>
      </c>
      <c r="B41" s="4">
        <v>3</v>
      </c>
      <c r="C41" s="11">
        <v>-0.86899999999999999</v>
      </c>
      <c r="D41" s="4">
        <v>178.3</v>
      </c>
      <c r="E41" s="58">
        <v>6100</v>
      </c>
      <c r="F41">
        <f>INDEX(Sheet2!$J$2:$R$257,MATCH('נתוני 2014'!$E41,Sheet2!$J$2:$J$257,0),6)</f>
        <v>2</v>
      </c>
      <c r="G41" s="64">
        <f>INDEX(Sheet2!$J$2:$R$257,MATCH('נתוני 2014'!$E41,Sheet2!$J$2:$J$257,0),4)</f>
        <v>-1.3040700000000001</v>
      </c>
      <c r="H41">
        <f>F41-B41</f>
        <v>-1</v>
      </c>
      <c r="I41" s="64">
        <f>G41-C41</f>
        <v>-0.43507000000000007</v>
      </c>
      <c r="J41">
        <v>2</v>
      </c>
    </row>
    <row r="42" spans="1:10">
      <c r="A42" s="1" t="s">
        <v>40</v>
      </c>
      <c r="B42" s="4">
        <v>5</v>
      </c>
      <c r="C42" s="11">
        <v>9.9000000000000005E-2</v>
      </c>
      <c r="D42" s="4">
        <v>6.9</v>
      </c>
      <c r="E42" s="58">
        <v>1066</v>
      </c>
      <c r="F42">
        <f>INDEX(Sheet2!$J$2:$R$257,MATCH('נתוני 2014'!$E42,Sheet2!$J$2:$J$257,0),6)</f>
        <v>5</v>
      </c>
      <c r="G42" s="64">
        <f>INDEX(Sheet2!$J$2:$R$257,MATCH('נתוני 2014'!$E42,Sheet2!$J$2:$J$257,0),4)</f>
        <v>0.14163999999999999</v>
      </c>
      <c r="H42">
        <f>F42-B42</f>
        <v>0</v>
      </c>
      <c r="J42">
        <v>5</v>
      </c>
    </row>
    <row r="43" spans="1:10">
      <c r="A43" s="2" t="s">
        <v>41</v>
      </c>
      <c r="B43" s="6">
        <v>7</v>
      </c>
      <c r="C43" s="11">
        <v>0.86799999999999999</v>
      </c>
      <c r="D43" s="16">
        <v>8.5</v>
      </c>
      <c r="E43" s="62">
        <v>41</v>
      </c>
      <c r="F43">
        <f>INDEX(Sheet2!$J$2:$R$257,MATCH('נתוני 2014'!$E43,Sheet2!$J$2:$J$257,0),6)</f>
        <v>6</v>
      </c>
      <c r="G43" s="64">
        <f>INDEX(Sheet2!$J$2:$R$257,MATCH('נתוני 2014'!$E43,Sheet2!$J$2:$J$257,0),4)</f>
        <v>0.24412</v>
      </c>
      <c r="H43">
        <f>F43-B43</f>
        <v>-1</v>
      </c>
      <c r="I43" s="64">
        <f>G43-C43</f>
        <v>-0.62387999999999999</v>
      </c>
      <c r="J43">
        <v>5</v>
      </c>
    </row>
    <row r="44" spans="1:10">
      <c r="A44" s="1" t="s">
        <v>42</v>
      </c>
      <c r="B44" s="4">
        <v>8</v>
      </c>
      <c r="C44" s="11">
        <v>1.3839999999999999</v>
      </c>
      <c r="D44" s="4">
        <v>14.5</v>
      </c>
      <c r="E44" s="58">
        <v>9800</v>
      </c>
      <c r="F44">
        <f>INDEX(Sheet2!$J$2:$R$257,MATCH('נתוני 2014'!$E44,Sheet2!$J$2:$J$257,0),6)</f>
        <v>8</v>
      </c>
      <c r="G44" s="64">
        <f>INDEX(Sheet2!$J$2:$R$257,MATCH('נתוני 2014'!$E44,Sheet2!$J$2:$J$257,0),4)</f>
        <v>1.3008</v>
      </c>
      <c r="H44">
        <f>F44-B44</f>
        <v>0</v>
      </c>
      <c r="J44">
        <v>8</v>
      </c>
    </row>
    <row r="45" spans="1:10">
      <c r="A45" s="1" t="s">
        <v>43</v>
      </c>
      <c r="B45" s="4">
        <v>2</v>
      </c>
      <c r="C45" s="11">
        <v>-1.2150000000000001</v>
      </c>
      <c r="D45" s="4">
        <v>8.6999999999999993</v>
      </c>
      <c r="E45" s="58">
        <v>1326</v>
      </c>
      <c r="F45">
        <f>INDEX(Sheet2!$J$2:$R$257,MATCH('נתוני 2014'!$E45,Sheet2!$J$2:$J$257,0),6)</f>
        <v>2</v>
      </c>
      <c r="G45" s="64">
        <f>INDEX(Sheet2!$J$2:$R$257,MATCH('נתוני 2014'!$E45,Sheet2!$J$2:$J$257,0),4)</f>
        <v>-1.10693</v>
      </c>
      <c r="H45">
        <f>F45-B45</f>
        <v>0</v>
      </c>
      <c r="J45">
        <v>2</v>
      </c>
    </row>
    <row r="46" spans="1:10">
      <c r="A46" s="1" t="s">
        <v>44</v>
      </c>
      <c r="B46" s="4">
        <v>2</v>
      </c>
      <c r="C46" s="11">
        <v>-1.044</v>
      </c>
      <c r="D46" s="4">
        <v>7.3</v>
      </c>
      <c r="E46" s="58">
        <v>944</v>
      </c>
      <c r="F46">
        <f>INDEX(Sheet2!$J$2:$R$257,MATCH('נתוני 2014'!$E46,Sheet2!$J$2:$J$257,0),6)</f>
        <v>2</v>
      </c>
      <c r="G46" s="64">
        <f>INDEX(Sheet2!$J$2:$R$257,MATCH('נתוני 2014'!$E46,Sheet2!$J$2:$J$257,0),4)</f>
        <v>-0.96702999999999995</v>
      </c>
      <c r="H46">
        <f>F46-B46</f>
        <v>0</v>
      </c>
      <c r="J46">
        <v>3</v>
      </c>
    </row>
    <row r="47" spans="1:10">
      <c r="A47" s="1" t="s">
        <v>45</v>
      </c>
      <c r="B47" s="4">
        <v>2</v>
      </c>
      <c r="C47" s="11">
        <v>-1.405</v>
      </c>
      <c r="D47" s="4">
        <v>7.8</v>
      </c>
      <c r="E47" s="58">
        <v>483</v>
      </c>
      <c r="F47">
        <f>INDEX(Sheet2!$J$2:$R$257,MATCH('נתוני 2014'!$E47,Sheet2!$J$2:$J$257,0),6)</f>
        <v>2</v>
      </c>
      <c r="G47" s="64">
        <f>INDEX(Sheet2!$J$2:$R$257,MATCH('נתוני 2014'!$E47,Sheet2!$J$2:$J$257,0),4)</f>
        <v>-1.1934899999999999</v>
      </c>
      <c r="H47">
        <f>F47-B47</f>
        <v>0</v>
      </c>
      <c r="J47">
        <v>2</v>
      </c>
    </row>
    <row r="48" spans="1:10">
      <c r="A48" s="2" t="s">
        <v>46</v>
      </c>
      <c r="B48" s="6">
        <v>8</v>
      </c>
      <c r="C48" s="11">
        <v>1.226</v>
      </c>
      <c r="D48" s="16">
        <v>7.5</v>
      </c>
      <c r="E48" s="62">
        <v>28</v>
      </c>
      <c r="F48">
        <f>INDEX(Sheet2!$J$2:$R$257,MATCH('נתוני 2014'!$E48,Sheet2!$J$2:$J$257,0),6)</f>
        <v>8</v>
      </c>
      <c r="G48" s="64">
        <f>INDEX(Sheet2!$J$2:$R$257,MATCH('נתוני 2014'!$E48,Sheet2!$J$2:$J$257,0),4)</f>
        <v>1.1923999999999999</v>
      </c>
      <c r="H48">
        <f>F48-B48</f>
        <v>0</v>
      </c>
      <c r="J48">
        <v>8</v>
      </c>
    </row>
    <row r="49" spans="1:10">
      <c r="A49" s="1" t="s">
        <v>47</v>
      </c>
      <c r="B49" s="4">
        <v>5</v>
      </c>
      <c r="C49" s="11">
        <v>-0.04</v>
      </c>
      <c r="D49" s="4">
        <v>128.5</v>
      </c>
      <c r="E49" s="58">
        <v>6200</v>
      </c>
      <c r="F49">
        <f>INDEX(Sheet2!$J$2:$R$257,MATCH('נתוני 2014'!$E49,Sheet2!$J$2:$J$257,0),6)</f>
        <v>5</v>
      </c>
      <c r="G49" s="64">
        <f>INDEX(Sheet2!$J$2:$R$257,MATCH('נתוני 2014'!$E49,Sheet2!$J$2:$J$257,0),4)</f>
        <v>-2.5309999999999999E-2</v>
      </c>
      <c r="H49">
        <f>F49-B49</f>
        <v>0</v>
      </c>
      <c r="J49">
        <v>5</v>
      </c>
    </row>
    <row r="50" spans="1:10">
      <c r="A50" s="1" t="s">
        <v>48</v>
      </c>
      <c r="B50" s="4">
        <v>2</v>
      </c>
      <c r="C50" s="11">
        <v>-1.0229999999999999</v>
      </c>
      <c r="D50" s="4">
        <v>19.7</v>
      </c>
      <c r="E50" s="58">
        <v>1292</v>
      </c>
      <c r="F50">
        <f>INDEX(Sheet2!$J$2:$R$257,MATCH('נתוני 2014'!$E50,Sheet2!$J$2:$J$257,0),6)</f>
        <v>2</v>
      </c>
      <c r="G50" s="64">
        <f>INDEX(Sheet2!$J$2:$R$257,MATCH('נתוני 2014'!$E50,Sheet2!$J$2:$J$257,0),4)</f>
        <v>-1.0838300000000001</v>
      </c>
      <c r="H50">
        <f>F50-B50</f>
        <v>0</v>
      </c>
      <c r="J50">
        <v>2</v>
      </c>
    </row>
    <row r="51" spans="1:10">
      <c r="A51" s="1" t="s">
        <v>49</v>
      </c>
      <c r="B51" s="4">
        <v>3</v>
      </c>
      <c r="C51" s="11">
        <v>-0.84399999999999997</v>
      </c>
      <c r="D51" s="4">
        <v>6</v>
      </c>
      <c r="E51" s="58">
        <v>485</v>
      </c>
      <c r="F51">
        <f>INDEX(Sheet2!$J$2:$R$257,MATCH('נתוני 2014'!$E51,Sheet2!$J$2:$J$257,0),6)</f>
        <v>4</v>
      </c>
      <c r="G51" s="64">
        <f>INDEX(Sheet2!$J$2:$R$257,MATCH('נתוני 2014'!$E51,Sheet2!$J$2:$J$257,0),4)</f>
        <v>-0.42331000000000002</v>
      </c>
      <c r="H51">
        <f>F51-B51</f>
        <v>1</v>
      </c>
      <c r="I51" s="64">
        <f>G51-C51</f>
        <v>0.42068999999999995</v>
      </c>
      <c r="J51">
        <v>4</v>
      </c>
    </row>
    <row r="52" spans="1:10">
      <c r="A52" s="1" t="s">
        <v>50</v>
      </c>
      <c r="B52" s="4">
        <v>2</v>
      </c>
      <c r="C52" s="11">
        <v>-1.462</v>
      </c>
      <c r="D52" s="4">
        <v>9.1999999999999993</v>
      </c>
      <c r="E52" s="58">
        <v>627</v>
      </c>
      <c r="F52">
        <f>INDEX(Sheet2!$J$2:$R$257,MATCH('נתוני 2014'!$E52,Sheet2!$J$2:$J$257,0),6)</f>
        <v>2</v>
      </c>
      <c r="G52" s="64">
        <f>INDEX(Sheet2!$J$2:$R$257,MATCH('נתוני 2014'!$E52,Sheet2!$J$2:$J$257,0),4)</f>
        <v>-1.10409</v>
      </c>
      <c r="H52">
        <f>F52-B52</f>
        <v>0</v>
      </c>
      <c r="J52">
        <v>2</v>
      </c>
    </row>
    <row r="53" spans="1:10">
      <c r="A53" s="1" t="s">
        <v>51</v>
      </c>
      <c r="B53" s="4">
        <v>1</v>
      </c>
      <c r="C53" s="11">
        <v>-1.69</v>
      </c>
      <c r="D53" s="4">
        <v>13.7</v>
      </c>
      <c r="E53" s="58">
        <v>541</v>
      </c>
      <c r="F53">
        <f>INDEX(Sheet2!$J$2:$R$257,MATCH('נתוני 2014'!$E53,Sheet2!$J$2:$J$257,0),6)</f>
        <v>2</v>
      </c>
      <c r="G53" s="64">
        <f>INDEX(Sheet2!$J$2:$R$257,MATCH('נתוני 2014'!$E53,Sheet2!$J$2:$J$257,0),4)</f>
        <v>-1.50929</v>
      </c>
      <c r="H53">
        <f>F53-B53</f>
        <v>1</v>
      </c>
      <c r="I53" s="64">
        <f t="shared" ref="I53:I56" si="4">G53-C53</f>
        <v>0.18070999999999993</v>
      </c>
      <c r="J53">
        <v>2</v>
      </c>
    </row>
    <row r="54" spans="1:10">
      <c r="A54" s="1" t="s">
        <v>52</v>
      </c>
      <c r="B54" s="4">
        <v>5</v>
      </c>
      <c r="C54" s="11">
        <v>0.105</v>
      </c>
      <c r="D54" s="4">
        <v>3</v>
      </c>
      <c r="E54" s="58">
        <v>487</v>
      </c>
      <c r="F54">
        <f>INDEX(Sheet2!$J$2:$R$257,MATCH('נתוני 2014'!$E54,Sheet2!$J$2:$J$257,0),6)</f>
        <v>6</v>
      </c>
      <c r="G54" s="64">
        <f>INDEX(Sheet2!$J$2:$R$257,MATCH('נתוני 2014'!$E54,Sheet2!$J$2:$J$257,0),4)</f>
        <v>0.22347</v>
      </c>
      <c r="H54">
        <f>F54-B54</f>
        <v>1</v>
      </c>
      <c r="I54" s="64">
        <f t="shared" si="4"/>
        <v>0.11847000000000001</v>
      </c>
      <c r="J54">
        <v>5</v>
      </c>
    </row>
    <row r="55" spans="1:10">
      <c r="A55" s="1" t="s">
        <v>53</v>
      </c>
      <c r="B55" s="4">
        <v>3</v>
      </c>
      <c r="C55" s="11">
        <v>-0.81399999999999995</v>
      </c>
      <c r="D55" s="4">
        <v>10.9</v>
      </c>
      <c r="E55" s="58">
        <v>628</v>
      </c>
      <c r="F55">
        <f>INDEX(Sheet2!$J$2:$R$257,MATCH('נתוני 2014'!$E55,Sheet2!$J$2:$J$257,0),6)</f>
        <v>4</v>
      </c>
      <c r="G55" s="64">
        <f>INDEX(Sheet2!$J$2:$R$257,MATCH('נתוני 2014'!$E55,Sheet2!$J$2:$J$257,0),4)</f>
        <v>-0.42462</v>
      </c>
      <c r="H55">
        <f>F55-B55</f>
        <v>1</v>
      </c>
      <c r="I55" s="64">
        <f t="shared" si="4"/>
        <v>0.38937999999999995</v>
      </c>
      <c r="J55">
        <v>4</v>
      </c>
    </row>
    <row r="56" spans="1:10">
      <c r="A56" s="1" t="s">
        <v>54</v>
      </c>
      <c r="B56" s="4">
        <v>5</v>
      </c>
      <c r="C56" s="11">
        <v>0.107</v>
      </c>
      <c r="D56" s="4">
        <v>15.1</v>
      </c>
      <c r="E56" s="58">
        <v>3730</v>
      </c>
      <c r="F56">
        <f>INDEX(Sheet2!$J$2:$R$257,MATCH('נתוני 2014'!$E56,Sheet2!$J$2:$J$257,0),6)</f>
        <v>6</v>
      </c>
      <c r="G56" s="64">
        <f>INDEX(Sheet2!$J$2:$R$257,MATCH('נתוני 2014'!$E56,Sheet2!$J$2:$J$257,0),4)</f>
        <v>0.21665000000000001</v>
      </c>
      <c r="H56">
        <f>F56-B56</f>
        <v>1</v>
      </c>
      <c r="I56" s="64">
        <f t="shared" si="4"/>
        <v>0.10965000000000001</v>
      </c>
      <c r="J56">
        <v>5</v>
      </c>
    </row>
    <row r="57" spans="1:10">
      <c r="A57" s="1" t="s">
        <v>55</v>
      </c>
      <c r="B57" s="4">
        <v>8</v>
      </c>
      <c r="C57" s="11">
        <v>1.371</v>
      </c>
      <c r="D57" s="4">
        <v>24.7</v>
      </c>
      <c r="E57" s="58">
        <v>681</v>
      </c>
      <c r="F57">
        <f>INDEX(Sheet2!$J$2:$R$257,MATCH('נתוני 2014'!$E57,Sheet2!$J$2:$J$257,0),6)</f>
        <v>8</v>
      </c>
      <c r="G57" s="64">
        <f>INDEX(Sheet2!$J$2:$R$257,MATCH('נתוני 2014'!$E57,Sheet2!$J$2:$J$257,0),4)</f>
        <v>1.1236999999999999</v>
      </c>
      <c r="H57">
        <f>F57-B57</f>
        <v>0</v>
      </c>
      <c r="J57">
        <v>8</v>
      </c>
    </row>
    <row r="58" spans="1:10">
      <c r="A58" s="1" t="s">
        <v>56</v>
      </c>
      <c r="B58" s="4">
        <v>8</v>
      </c>
      <c r="C58" s="11">
        <v>1.4970000000000001</v>
      </c>
      <c r="D58" s="4">
        <v>56.8</v>
      </c>
      <c r="E58" s="58">
        <v>6300</v>
      </c>
      <c r="F58">
        <f>INDEX(Sheet2!$J$2:$R$257,MATCH('נתוני 2014'!$E58,Sheet2!$J$2:$J$257,0),6)</f>
        <v>8</v>
      </c>
      <c r="G58" s="64">
        <f>INDEX(Sheet2!$J$2:$R$257,MATCH('נתוני 2014'!$E58,Sheet2!$J$2:$J$257,0),4)</f>
        <v>1.4174</v>
      </c>
      <c r="H58">
        <f>F58-B58</f>
        <v>0</v>
      </c>
      <c r="J58">
        <v>8</v>
      </c>
    </row>
    <row r="59" spans="1:10">
      <c r="A59" s="1" t="s">
        <v>57</v>
      </c>
      <c r="B59" s="4">
        <v>6</v>
      </c>
      <c r="C59" s="11">
        <v>0.63700000000000001</v>
      </c>
      <c r="D59" s="4">
        <v>25.8</v>
      </c>
      <c r="E59" s="58">
        <v>2550</v>
      </c>
      <c r="F59">
        <f>INDEX(Sheet2!$J$2:$R$257,MATCH('נתוני 2014'!$E59,Sheet2!$J$2:$J$257,0),6)</f>
        <v>7</v>
      </c>
      <c r="G59" s="64">
        <f>INDEX(Sheet2!$J$2:$R$257,MATCH('נתוני 2014'!$E59,Sheet2!$J$2:$J$257,0),4)</f>
        <v>0.68308999999999997</v>
      </c>
      <c r="H59">
        <f>F59-B59</f>
        <v>1</v>
      </c>
      <c r="I59" s="64">
        <f t="shared" ref="I59:I60" si="5">G59-C59</f>
        <v>4.6089999999999964E-2</v>
      </c>
      <c r="J59">
        <v>6</v>
      </c>
    </row>
    <row r="60" spans="1:10">
      <c r="A60" s="2" t="s">
        <v>58</v>
      </c>
      <c r="B60" s="6">
        <v>8</v>
      </c>
      <c r="C60" s="11">
        <v>1.44</v>
      </c>
      <c r="D60" s="16">
        <v>5</v>
      </c>
      <c r="E60" s="62">
        <v>32</v>
      </c>
      <c r="F60">
        <f>INDEX(Sheet2!$J$2:$R$257,MATCH('נתוני 2014'!$E60+10000,Sheet2!$J$2:$J$257,0),6)</f>
        <v>9</v>
      </c>
      <c r="G60" s="64">
        <f>INDEX(Sheet2!$J$2:$R$257,MATCH('נתוני 2014'!$E60+10000,Sheet2!$J$2:$J$257,0),4)</f>
        <v>1.6609799999999999</v>
      </c>
      <c r="H60">
        <f>F60-B60</f>
        <v>1</v>
      </c>
      <c r="I60" s="64">
        <f t="shared" si="5"/>
        <v>0.22097999999999995</v>
      </c>
      <c r="J60">
        <v>8</v>
      </c>
    </row>
    <row r="61" spans="1:10">
      <c r="A61" s="2" t="s">
        <v>59</v>
      </c>
      <c r="B61" s="6">
        <v>6</v>
      </c>
      <c r="C61" s="11">
        <v>0.53800000000000003</v>
      </c>
      <c r="D61" s="16">
        <v>15.1</v>
      </c>
      <c r="E61" s="62">
        <v>71</v>
      </c>
      <c r="F61">
        <f>INDEX(Sheet2!$J$2:$R$257,MATCH('נתוני 2014'!$E61+10000,Sheet2!$J$2:$J$257,0),6)</f>
        <v>6</v>
      </c>
      <c r="G61" s="64">
        <f>INDEX(Sheet2!$J$2:$R$257,MATCH('נתוני 2014'!$E61+10000,Sheet2!$J$2:$J$257,0),4)</f>
        <v>0.30270000000000002</v>
      </c>
      <c r="H61">
        <f>F61-B61</f>
        <v>0</v>
      </c>
      <c r="J61">
        <v>5</v>
      </c>
    </row>
    <row r="62" spans="1:10">
      <c r="A62" s="2" t="s">
        <v>60</v>
      </c>
      <c r="B62" s="6">
        <v>5</v>
      </c>
      <c r="C62" s="11">
        <v>0.24199999999999999</v>
      </c>
      <c r="D62" s="16">
        <v>21.2</v>
      </c>
      <c r="E62" s="62">
        <v>76</v>
      </c>
      <c r="F62">
        <f>INDEX(Sheet2!$J$2:$R$257,MATCH('נתוני 2014'!$E62+10000,Sheet2!$J$2:$J$257,0),6)</f>
        <v>5</v>
      </c>
      <c r="G62" s="64">
        <f>INDEX(Sheet2!$J$2:$R$257,MATCH('נתוני 2014'!$E62+10000,Sheet2!$J$2:$J$257,0),4)</f>
        <v>-3.058E-2</v>
      </c>
      <c r="H62">
        <f>F62-B62</f>
        <v>0</v>
      </c>
      <c r="J62">
        <v>5</v>
      </c>
    </row>
    <row r="63" spans="1:10">
      <c r="A63" s="2" t="s">
        <v>61</v>
      </c>
      <c r="B63" s="6">
        <v>7</v>
      </c>
      <c r="C63" s="11">
        <v>0.94199999999999995</v>
      </c>
      <c r="D63" s="16">
        <v>24.9</v>
      </c>
      <c r="E63" s="62">
        <v>30</v>
      </c>
      <c r="F63">
        <f>INDEX(Sheet2!$J$2:$R$257,MATCH('נתוני 2014'!$E63+10000,Sheet2!$J$2:$J$257,0),6)</f>
        <v>8</v>
      </c>
      <c r="G63" s="64">
        <f>INDEX(Sheet2!$J$2:$R$257,MATCH('נתוני 2014'!$E63+10000,Sheet2!$J$2:$J$257,0),4)</f>
        <v>1.0460499999999999</v>
      </c>
      <c r="H63">
        <f>F63-B63</f>
        <v>1</v>
      </c>
      <c r="I63" s="64">
        <f t="shared" ref="I63:I64" si="6">G63-C63</f>
        <v>0.10404999999999998</v>
      </c>
      <c r="J63">
        <v>7</v>
      </c>
    </row>
    <row r="64" spans="1:10">
      <c r="A64" s="1" t="s">
        <v>62</v>
      </c>
      <c r="B64" s="4">
        <v>6</v>
      </c>
      <c r="C64" s="11">
        <v>0.52600000000000002</v>
      </c>
      <c r="D64" s="4">
        <v>21.8</v>
      </c>
      <c r="E64" s="58">
        <v>166</v>
      </c>
      <c r="F64">
        <f>INDEX(Sheet2!$J$2:$R$257,MATCH('נתוני 2014'!$E64,Sheet2!$J$2:$J$257,0),6)</f>
        <v>7</v>
      </c>
      <c r="G64" s="64">
        <f>INDEX(Sheet2!$J$2:$R$257,MATCH('נתוני 2014'!$E64,Sheet2!$J$2:$J$257,0),4)</f>
        <v>0.7369</v>
      </c>
      <c r="H64">
        <f>F64-B64</f>
        <v>1</v>
      </c>
      <c r="I64" s="64">
        <f t="shared" si="6"/>
        <v>0.21089999999999998</v>
      </c>
      <c r="J64">
        <v>6</v>
      </c>
    </row>
    <row r="65" spans="1:10">
      <c r="A65" s="2" t="s">
        <v>63</v>
      </c>
      <c r="B65" s="6">
        <v>8</v>
      </c>
      <c r="C65" s="11">
        <v>1.3660000000000001</v>
      </c>
      <c r="D65" s="16">
        <v>5.5</v>
      </c>
      <c r="E65" s="62">
        <v>27</v>
      </c>
      <c r="F65">
        <f>INDEX(Sheet2!$J$2:$R$257,MATCH('נתוני 2014'!$E65+10000,Sheet2!$J$2:$J$257,0),6)</f>
        <v>8</v>
      </c>
      <c r="G65" s="64">
        <f>INDEX(Sheet2!$J$2:$R$257,MATCH('נתוני 2014'!$E65+10000,Sheet2!$J$2:$J$257,0),4)</f>
        <v>1.4301999999999999</v>
      </c>
      <c r="H65">
        <f>F65-B65</f>
        <v>0</v>
      </c>
      <c r="J65">
        <v>8</v>
      </c>
    </row>
    <row r="66" spans="1:10">
      <c r="A66" s="1" t="s">
        <v>64</v>
      </c>
      <c r="B66" s="4">
        <v>8</v>
      </c>
      <c r="C66" s="11">
        <v>1.214</v>
      </c>
      <c r="D66" s="4">
        <v>15.6</v>
      </c>
      <c r="E66" s="58">
        <v>229</v>
      </c>
      <c r="F66">
        <f>INDEX(Sheet2!$J$2:$R$257,MATCH('נתוני 2014'!$E66,Sheet2!$J$2:$J$257,0),6)</f>
        <v>8</v>
      </c>
      <c r="G66" s="64">
        <f>INDEX(Sheet2!$J$2:$R$257,MATCH('נתוני 2014'!$E66,Sheet2!$J$2:$J$257,0),4)</f>
        <v>1.3310999999999999</v>
      </c>
      <c r="H66">
        <f>F66-B66</f>
        <v>0</v>
      </c>
      <c r="J66">
        <v>8</v>
      </c>
    </row>
    <row r="67" spans="1:10">
      <c r="A67" s="1" t="s">
        <v>65</v>
      </c>
      <c r="B67" s="4">
        <v>3</v>
      </c>
      <c r="C67" s="11">
        <v>-0.68300000000000005</v>
      </c>
      <c r="D67" s="4">
        <v>16.600000000000001</v>
      </c>
      <c r="E67" s="58">
        <v>494</v>
      </c>
      <c r="F67">
        <f>INDEX(Sheet2!$J$2:$R$257,MATCH('נתוני 2014'!$E67,Sheet2!$J$2:$J$257,0),6)</f>
        <v>4</v>
      </c>
      <c r="G67" s="64">
        <f>INDEX(Sheet2!$J$2:$R$257,MATCH('נתוני 2014'!$E67,Sheet2!$J$2:$J$257,0),4)</f>
        <v>-0.28156999999999999</v>
      </c>
      <c r="H67">
        <f>F67-B67</f>
        <v>1</v>
      </c>
      <c r="I67" s="64">
        <f t="shared" ref="I67:I69" si="7">G67-C67</f>
        <v>0.40143000000000006</v>
      </c>
      <c r="J67">
        <v>4</v>
      </c>
    </row>
    <row r="68" spans="1:10">
      <c r="A68" s="1" t="s">
        <v>66</v>
      </c>
      <c r="B68" s="4">
        <v>2</v>
      </c>
      <c r="C68" s="11">
        <v>-1.081</v>
      </c>
      <c r="D68" s="4">
        <v>9.6999999999999993</v>
      </c>
      <c r="E68" s="58">
        <v>489</v>
      </c>
      <c r="F68">
        <f>INDEX(Sheet2!$J$2:$R$257,MATCH('נתוני 2014'!$E68,Sheet2!$J$2:$J$257,0),6)</f>
        <v>3</v>
      </c>
      <c r="G68" s="64">
        <f>INDEX(Sheet2!$J$2:$R$257,MATCH('נתוני 2014'!$E68,Sheet2!$J$2:$J$257,0),4)</f>
        <v>-0.65461999999999998</v>
      </c>
      <c r="H68">
        <f>F68-B68</f>
        <v>1</v>
      </c>
      <c r="I68" s="64">
        <f t="shared" si="7"/>
        <v>0.42637999999999998</v>
      </c>
      <c r="J68">
        <v>3</v>
      </c>
    </row>
    <row r="69" spans="1:10">
      <c r="A69" s="1" t="s">
        <v>67</v>
      </c>
      <c r="B69" s="4">
        <v>2</v>
      </c>
      <c r="C69" s="11">
        <v>-1.2549999999999999</v>
      </c>
      <c r="D69" s="4">
        <v>11.5</v>
      </c>
      <c r="E69" s="58">
        <v>490</v>
      </c>
      <c r="F69">
        <f>INDEX(Sheet2!$J$2:$R$257,MATCH('נתוני 2014'!$E69,Sheet2!$J$2:$J$257,0),6)</f>
        <v>3</v>
      </c>
      <c r="G69" s="64">
        <f>INDEX(Sheet2!$J$2:$R$257,MATCH('נתוני 2014'!$E69,Sheet2!$J$2:$J$257,0),4)</f>
        <v>-0.77222000000000002</v>
      </c>
      <c r="H69">
        <f>F69-B69</f>
        <v>1</v>
      </c>
      <c r="I69" s="64">
        <f t="shared" si="7"/>
        <v>0.48277999999999988</v>
      </c>
      <c r="J69">
        <v>3</v>
      </c>
    </row>
    <row r="70" spans="1:10">
      <c r="A70" s="1" t="s">
        <v>68</v>
      </c>
      <c r="B70" s="4">
        <v>3</v>
      </c>
      <c r="C70" s="11">
        <v>-0.92300000000000004</v>
      </c>
      <c r="D70" s="4">
        <v>9.6</v>
      </c>
      <c r="E70" s="58">
        <v>492</v>
      </c>
      <c r="F70">
        <f>INDEX(Sheet2!$J$2:$R$257,MATCH('נתוני 2014'!$E70,Sheet2!$J$2:$J$257,0),6)</f>
        <v>3</v>
      </c>
      <c r="G70" s="64">
        <f>INDEX(Sheet2!$J$2:$R$257,MATCH('נתוני 2014'!$E70,Sheet2!$J$2:$J$257,0),4)</f>
        <v>-0.76980000000000004</v>
      </c>
      <c r="H70">
        <f>F70-B70</f>
        <v>0</v>
      </c>
      <c r="J70">
        <v>3</v>
      </c>
    </row>
    <row r="71" spans="1:10">
      <c r="A71" s="1" t="s">
        <v>69</v>
      </c>
      <c r="B71" s="4">
        <v>4</v>
      </c>
      <c r="C71" s="11">
        <v>-0.21199999999999999</v>
      </c>
      <c r="D71" s="4">
        <v>33.200000000000003</v>
      </c>
      <c r="E71" s="58">
        <v>2200</v>
      </c>
      <c r="F71">
        <f>INDEX(Sheet2!$J$2:$R$257,MATCH('נתוני 2014'!$E71,Sheet2!$J$2:$J$257,0),6)</f>
        <v>4</v>
      </c>
      <c r="G71" s="64">
        <f>INDEX(Sheet2!$J$2:$R$257,MATCH('נתוני 2014'!$E71,Sheet2!$J$2:$J$257,0),4)</f>
        <v>-0.23491999999999999</v>
      </c>
      <c r="H71">
        <f>F71-B71</f>
        <v>0</v>
      </c>
      <c r="J71">
        <v>4</v>
      </c>
    </row>
    <row r="72" spans="1:10">
      <c r="A72" s="2" t="s">
        <v>70</v>
      </c>
      <c r="B72" s="6">
        <v>8</v>
      </c>
      <c r="C72" s="11">
        <v>1.254</v>
      </c>
      <c r="D72" s="16">
        <v>30.2</v>
      </c>
      <c r="E72" s="62">
        <v>20</v>
      </c>
      <c r="F72">
        <f>INDEX(Sheet2!$J$2:$R$257,MATCH('נתוני 2014'!$E72+10000,Sheet2!$J$2:$J$257,0),6)</f>
        <v>8</v>
      </c>
      <c r="G72" s="64">
        <f>INDEX(Sheet2!$J$2:$R$257,MATCH('נתוני 2014'!$E72+10000,Sheet2!$J$2:$J$257,0),4)</f>
        <v>1.44598</v>
      </c>
      <c r="H72">
        <f>F72-B72</f>
        <v>0</v>
      </c>
      <c r="J72">
        <v>8</v>
      </c>
    </row>
    <row r="73" spans="1:10">
      <c r="A73" s="2" t="s">
        <v>71</v>
      </c>
      <c r="B73" s="6">
        <v>5</v>
      </c>
      <c r="C73" s="11">
        <v>2.5999999999999999E-2</v>
      </c>
      <c r="D73" s="16">
        <v>28.3</v>
      </c>
      <c r="E73" s="62">
        <v>8</v>
      </c>
      <c r="F73">
        <f>INDEX(Sheet2!$J$2:$R$257,MATCH('נתוני 2014'!$E73+10000,Sheet2!$J$2:$J$257,0),6)</f>
        <v>5</v>
      </c>
      <c r="G73" s="64">
        <f>INDEX(Sheet2!$J$2:$R$257,MATCH('נתוני 2014'!$E73+10000,Sheet2!$J$2:$J$257,0),4)</f>
        <v>-5.3269999999999998E-2</v>
      </c>
      <c r="H73">
        <f>F73-B73</f>
        <v>0</v>
      </c>
      <c r="J73">
        <v>5</v>
      </c>
    </row>
    <row r="74" spans="1:10">
      <c r="A74" s="2" t="s">
        <v>72</v>
      </c>
      <c r="B74" s="6">
        <v>6</v>
      </c>
      <c r="C74" s="11">
        <v>0.57699999999999996</v>
      </c>
      <c r="D74" s="16">
        <v>17</v>
      </c>
      <c r="E74" s="62">
        <v>1</v>
      </c>
      <c r="F74">
        <f>INDEX(Sheet2!$J$2:$R$257,MATCH('נתוני 2014'!$E74+10000,Sheet2!$J$2:$J$257,0),6)</f>
        <v>6</v>
      </c>
      <c r="G74" s="64">
        <f>INDEX(Sheet2!$J$2:$R$257,MATCH('נתוני 2014'!$E74+10000,Sheet2!$J$2:$J$257,0),4)</f>
        <v>0.40670000000000001</v>
      </c>
      <c r="H74">
        <f>F74-B74</f>
        <v>0</v>
      </c>
      <c r="J74">
        <v>5</v>
      </c>
    </row>
    <row r="75" spans="1:10">
      <c r="A75" s="2" t="s">
        <v>73</v>
      </c>
      <c r="B75" s="6">
        <v>7</v>
      </c>
      <c r="C75" s="11">
        <v>0.81200000000000006</v>
      </c>
      <c r="D75" s="16">
        <v>11.3</v>
      </c>
      <c r="E75" s="62">
        <v>3</v>
      </c>
      <c r="F75">
        <f>INDEX(Sheet2!$J$2:$R$257,MATCH('נתוני 2014'!$E75+10000,Sheet2!$J$2:$J$257,0),6)</f>
        <v>6</v>
      </c>
      <c r="G75" s="64">
        <f>INDEX(Sheet2!$J$2:$R$257,MATCH('נתוני 2014'!$E75+10000,Sheet2!$J$2:$J$257,0),4)</f>
        <v>0.48386000000000001</v>
      </c>
      <c r="H75">
        <f>F75-B75</f>
        <v>-1</v>
      </c>
      <c r="I75" s="64">
        <f>G75-C75</f>
        <v>-0.32814000000000004</v>
      </c>
      <c r="J75">
        <v>6</v>
      </c>
    </row>
    <row r="76" spans="1:10">
      <c r="A76" s="1" t="s">
        <v>74</v>
      </c>
      <c r="B76" s="4">
        <v>8</v>
      </c>
      <c r="C76" s="11">
        <v>1.5389999999999999</v>
      </c>
      <c r="D76" s="4">
        <v>54.1</v>
      </c>
      <c r="E76" s="58">
        <v>9700</v>
      </c>
      <c r="F76">
        <f>INDEX(Sheet2!$J$2:$R$257,MATCH('נתוני 2014'!$E76,Sheet2!$J$2:$J$257,0),6)</f>
        <v>8</v>
      </c>
      <c r="G76" s="64">
        <f>INDEX(Sheet2!$J$2:$R$257,MATCH('נתוני 2014'!$E76,Sheet2!$J$2:$J$257,0),4)</f>
        <v>1.48543</v>
      </c>
      <c r="H76">
        <f>F76-B76</f>
        <v>0</v>
      </c>
      <c r="J76">
        <v>8</v>
      </c>
    </row>
    <row r="77" spans="1:10">
      <c r="A77" s="2" t="s">
        <v>75</v>
      </c>
      <c r="B77" s="6">
        <v>7</v>
      </c>
      <c r="C77" s="11">
        <v>0.92800000000000005</v>
      </c>
      <c r="D77" s="16">
        <v>3.1</v>
      </c>
      <c r="E77" s="62">
        <v>54</v>
      </c>
      <c r="F77">
        <f>INDEX(Sheet2!$J$2:$R$257,MATCH('נתוני 2014'!$E77+10000,Sheet2!$J$2:$J$257,0),6)</f>
        <v>7</v>
      </c>
      <c r="G77" s="64">
        <f>INDEX(Sheet2!$J$2:$R$257,MATCH('נתוני 2014'!$E77+10000,Sheet2!$J$2:$J$257,0),4)</f>
        <v>0.80345999999999995</v>
      </c>
      <c r="H77">
        <f>F77-B77</f>
        <v>0</v>
      </c>
      <c r="J77">
        <v>7</v>
      </c>
    </row>
    <row r="78" spans="1:10">
      <c r="A78" s="1" t="s">
        <v>76</v>
      </c>
      <c r="B78" s="4">
        <v>9</v>
      </c>
      <c r="C78" s="11">
        <v>2.0960000000000001</v>
      </c>
      <c r="D78" s="4">
        <v>3.8</v>
      </c>
      <c r="E78" s="58">
        <v>3769</v>
      </c>
      <c r="F78">
        <f>INDEX(Sheet2!$J$2:$R$257,MATCH('נתוני 2014'!$E78,Sheet2!$J$2:$J$257,0),6)</f>
        <v>9</v>
      </c>
      <c r="G78" s="64">
        <f>INDEX(Sheet2!$J$2:$R$257,MATCH('נתוני 2014'!$E78,Sheet2!$J$2:$J$257,0),4)</f>
        <v>1.9310700000000001</v>
      </c>
      <c r="H78">
        <f>F78-B78</f>
        <v>0</v>
      </c>
      <c r="J78">
        <v>9</v>
      </c>
    </row>
    <row r="79" spans="1:10">
      <c r="A79" s="2" t="s">
        <v>77</v>
      </c>
      <c r="B79" s="6">
        <v>5</v>
      </c>
      <c r="C79" s="11">
        <v>3.5000000000000003E-2</v>
      </c>
      <c r="D79" s="16">
        <v>7.2</v>
      </c>
      <c r="E79" s="62">
        <v>78</v>
      </c>
      <c r="F79">
        <f>INDEX(Sheet2!$J$2:$R$257,MATCH('נתוני 2014'!$E79+10000,Sheet2!$J$2:$J$257,0),6)</f>
        <v>4</v>
      </c>
      <c r="G79" s="64">
        <f>INDEX(Sheet2!$J$2:$R$257,MATCH('נתוני 2014'!$E79+10000,Sheet2!$J$2:$J$257,0),4)</f>
        <v>-0.31729000000000002</v>
      </c>
      <c r="H79">
        <f>F79-B79</f>
        <v>-1</v>
      </c>
      <c r="I79" s="64">
        <f>G79-C79</f>
        <v>-0.35228999999999999</v>
      </c>
      <c r="J79">
        <v>4</v>
      </c>
    </row>
    <row r="80" spans="1:10">
      <c r="A80" s="1" t="s">
        <v>78</v>
      </c>
      <c r="B80" s="4">
        <v>8</v>
      </c>
      <c r="C80" s="11">
        <v>1.304</v>
      </c>
      <c r="D80" s="4">
        <v>90.7</v>
      </c>
      <c r="E80" s="58">
        <v>6400</v>
      </c>
      <c r="F80">
        <f>INDEX(Sheet2!$J$2:$R$257,MATCH('נתוני 2014'!$E80,Sheet2!$J$2:$J$257,0),6)</f>
        <v>8</v>
      </c>
      <c r="G80" s="64">
        <f>INDEX(Sheet2!$J$2:$R$257,MATCH('נתוני 2014'!$E80,Sheet2!$J$2:$J$257,0),4)</f>
        <v>1.3734500000000001</v>
      </c>
      <c r="H80">
        <f>F80-B80</f>
        <v>0</v>
      </c>
      <c r="J80">
        <v>8</v>
      </c>
    </row>
    <row r="81" spans="1:10">
      <c r="A81" s="2" t="s">
        <v>79</v>
      </c>
      <c r="B81" s="6">
        <v>6</v>
      </c>
      <c r="C81" s="11">
        <v>0.68200000000000005</v>
      </c>
      <c r="D81" s="16">
        <v>12.9</v>
      </c>
      <c r="E81" s="62">
        <v>12</v>
      </c>
      <c r="F81">
        <f>INDEX(Sheet2!$J$2:$R$257,MATCH('נתוני 2014'!$E81+10000,Sheet2!$J$2:$J$257,0),6)</f>
        <v>6</v>
      </c>
      <c r="G81" s="64">
        <f>INDEX(Sheet2!$J$2:$R$257,MATCH('נתוני 2014'!$E81+10000,Sheet2!$J$2:$J$257,0),4)</f>
        <v>0.20921000000000001</v>
      </c>
      <c r="H81">
        <f>F81-B81</f>
        <v>0</v>
      </c>
      <c r="J81">
        <v>5</v>
      </c>
    </row>
    <row r="82" spans="1:10">
      <c r="A82" s="1" t="s">
        <v>80</v>
      </c>
      <c r="B82" s="4">
        <v>8</v>
      </c>
      <c r="C82" s="11">
        <v>1.1819999999999999</v>
      </c>
      <c r="D82" s="4">
        <v>22</v>
      </c>
      <c r="E82" s="58">
        <v>9300</v>
      </c>
      <c r="F82">
        <f>INDEX(Sheet2!$J$2:$R$257,MATCH('נתוני 2014'!$E82,Sheet2!$J$2:$J$257,0),6)</f>
        <v>8</v>
      </c>
      <c r="G82" s="64">
        <f>INDEX(Sheet2!$J$2:$R$257,MATCH('נתוני 2014'!$E82,Sheet2!$J$2:$J$257,0),4)</f>
        <v>1.2438400000000001</v>
      </c>
      <c r="H82">
        <f>F82-B82</f>
        <v>0</v>
      </c>
      <c r="J82">
        <v>8</v>
      </c>
    </row>
    <row r="83" spans="1:10">
      <c r="A83" s="1" t="s">
        <v>81</v>
      </c>
      <c r="B83" s="4">
        <v>3</v>
      </c>
      <c r="C83" s="11">
        <v>-0.77800000000000002</v>
      </c>
      <c r="D83" s="4">
        <v>6.4</v>
      </c>
      <c r="E83" s="58">
        <v>1290</v>
      </c>
      <c r="F83">
        <f>INDEX(Sheet2!$J$2:$R$257,MATCH('נתוני 2014'!$E83,Sheet2!$J$2:$J$257,0),6)</f>
        <v>3</v>
      </c>
      <c r="G83" s="64">
        <f>INDEX(Sheet2!$J$2:$R$257,MATCH('נתוני 2014'!$E83,Sheet2!$J$2:$J$257,0),4)</f>
        <v>-0.62617</v>
      </c>
      <c r="H83">
        <f>F83-B83</f>
        <v>0</v>
      </c>
      <c r="J83">
        <v>3</v>
      </c>
    </row>
    <row r="84" spans="1:10">
      <c r="A84" s="1" t="s">
        <v>82</v>
      </c>
      <c r="B84" s="4">
        <v>2</v>
      </c>
      <c r="C84" s="11">
        <v>-1.228</v>
      </c>
      <c r="D84" s="4">
        <v>7.2</v>
      </c>
      <c r="E84" s="58">
        <v>975</v>
      </c>
      <c r="F84">
        <f>INDEX(Sheet2!$J$2:$R$257,MATCH('נתוני 2014'!$E84,Sheet2!$J$2:$J$257,0),6)</f>
        <v>2</v>
      </c>
      <c r="G84" s="64">
        <f>INDEX(Sheet2!$J$2:$R$257,MATCH('נתוני 2014'!$E84,Sheet2!$J$2:$J$257,0),4)</f>
        <v>-1.1651800000000001</v>
      </c>
      <c r="H84">
        <f>F84-B84</f>
        <v>0</v>
      </c>
      <c r="J84">
        <v>2</v>
      </c>
    </row>
    <row r="85" spans="1:10">
      <c r="A85" s="2" t="s">
        <v>83</v>
      </c>
      <c r="B85" s="6">
        <v>5</v>
      </c>
      <c r="C85" s="11">
        <v>5.2999999999999999E-2</v>
      </c>
      <c r="D85" s="16">
        <v>3.7</v>
      </c>
      <c r="E85" s="62">
        <v>53</v>
      </c>
      <c r="F85">
        <f>INDEX(Sheet2!$J$2:$R$257,MATCH('נתוני 2014'!$E85+10000,Sheet2!$J$2:$J$257,0),6)</f>
        <v>5</v>
      </c>
      <c r="G85" s="64">
        <f>INDEX(Sheet2!$J$2:$R$257,MATCH('נתוני 2014'!$E85+10000,Sheet2!$J$2:$J$257,0),4)</f>
        <v>7.1999999999999995E-2</v>
      </c>
      <c r="H85">
        <f>F85-B85</f>
        <v>0</v>
      </c>
      <c r="J85">
        <v>5</v>
      </c>
    </row>
    <row r="86" spans="1:10">
      <c r="A86" s="2" t="s">
        <v>84</v>
      </c>
      <c r="B86" s="6">
        <v>7</v>
      </c>
      <c r="C86" s="11">
        <v>0.90700000000000003</v>
      </c>
      <c r="D86" s="16">
        <v>6.4</v>
      </c>
      <c r="E86" s="62">
        <v>29</v>
      </c>
      <c r="F86">
        <f>INDEX(Sheet2!$J$2:$R$257,MATCH('נתוני 2014'!$E86,Sheet2!$J$2:$J$257,0),6)</f>
        <v>8</v>
      </c>
      <c r="G86" s="64">
        <f>INDEX(Sheet2!$J$2:$R$257,MATCH('נתוני 2014'!$E86,Sheet2!$J$2:$J$257,0),4)</f>
        <v>1.05324</v>
      </c>
      <c r="H86">
        <f>F86-B86</f>
        <v>1</v>
      </c>
      <c r="I86" s="64">
        <f>G86-C86</f>
        <v>0.14623999999999993</v>
      </c>
      <c r="J86">
        <v>7</v>
      </c>
    </row>
    <row r="87" spans="1:10">
      <c r="A87" s="2" t="s">
        <v>85</v>
      </c>
      <c r="B87" s="6">
        <v>7</v>
      </c>
      <c r="C87" s="11">
        <v>0.88100000000000001</v>
      </c>
      <c r="D87" s="16">
        <v>22.8</v>
      </c>
      <c r="E87" s="62">
        <v>25</v>
      </c>
      <c r="F87">
        <f>INDEX(Sheet2!$J$2:$R$257,MATCH('נתוני 2014'!$E87+10000,Sheet2!$J$2:$J$257,0),6)</f>
        <v>7</v>
      </c>
      <c r="G87" s="64">
        <f>INDEX(Sheet2!$J$2:$R$257,MATCH('נתוני 2014'!$E87+10000,Sheet2!$J$2:$J$257,0),4)</f>
        <v>0.82030000000000003</v>
      </c>
      <c r="H87">
        <f>F87-B87</f>
        <v>0</v>
      </c>
      <c r="J87">
        <v>7</v>
      </c>
    </row>
    <row r="88" spans="1:10">
      <c r="A88" s="1" t="s">
        <v>86</v>
      </c>
      <c r="B88" s="4">
        <v>5</v>
      </c>
      <c r="C88" s="11">
        <v>0.28799999999999998</v>
      </c>
      <c r="D88" s="4">
        <v>86.8</v>
      </c>
      <c r="E88" s="58">
        <v>6500</v>
      </c>
      <c r="F88">
        <f>INDEX(Sheet2!$J$2:$R$257,MATCH('נתוני 2014'!$E88,Sheet2!$J$2:$J$257,0),6)</f>
        <v>6</v>
      </c>
      <c r="G88" s="64">
        <f>INDEX(Sheet2!$J$2:$R$257,MATCH('נתוני 2014'!$E88,Sheet2!$J$2:$J$257,0),4)</f>
        <v>0.25483</v>
      </c>
      <c r="H88">
        <f>F88-B88</f>
        <v>1</v>
      </c>
      <c r="I88" s="64">
        <f t="shared" ref="I88:I90" si="8">G88-C88</f>
        <v>-3.3169999999999977E-2</v>
      </c>
      <c r="J88">
        <v>5</v>
      </c>
    </row>
    <row r="89" spans="1:10">
      <c r="A89" s="1" t="s">
        <v>87</v>
      </c>
      <c r="B89" s="4">
        <v>5</v>
      </c>
      <c r="C89" s="11">
        <v>0.38900000000000001</v>
      </c>
      <c r="D89" s="4">
        <v>187.3</v>
      </c>
      <c r="E89" s="58">
        <v>6600</v>
      </c>
      <c r="F89">
        <f>INDEX(Sheet2!$J$2:$R$257,MATCH('נתוני 2014'!$E89,Sheet2!$J$2:$J$257,0),6)</f>
        <v>6</v>
      </c>
      <c r="G89" s="64">
        <f>INDEX(Sheet2!$J$2:$R$257,MATCH('נתוני 2014'!$E89,Sheet2!$J$2:$J$257,0),4)</f>
        <v>0.50914000000000004</v>
      </c>
      <c r="H89">
        <f>F89-B89</f>
        <v>1</v>
      </c>
      <c r="I89" s="64">
        <f t="shared" si="8"/>
        <v>0.12014000000000002</v>
      </c>
      <c r="J89">
        <v>6</v>
      </c>
    </row>
    <row r="90" spans="1:10">
      <c r="A90" s="2" t="s">
        <v>88</v>
      </c>
      <c r="B90" s="6">
        <v>6</v>
      </c>
      <c r="C90" s="11">
        <v>0.65800000000000003</v>
      </c>
      <c r="D90" s="16">
        <v>15.6</v>
      </c>
      <c r="E90" s="62">
        <v>36</v>
      </c>
      <c r="F90">
        <f>INDEX(Sheet2!$J$2:$R$257,MATCH('נתוני 2014'!$E90+10000,Sheet2!$J$2:$J$257,0),6)</f>
        <v>7</v>
      </c>
      <c r="G90" s="64">
        <f>INDEX(Sheet2!$J$2:$R$257,MATCH('נתוני 2014'!$E90+10000,Sheet2!$J$2:$J$257,0),4)</f>
        <v>0.56096999999999997</v>
      </c>
      <c r="H90">
        <f>F90-B90</f>
        <v>1</v>
      </c>
      <c r="I90" s="64">
        <f t="shared" si="8"/>
        <v>-9.7030000000000061E-2</v>
      </c>
      <c r="J90">
        <v>6</v>
      </c>
    </row>
    <row r="91" spans="1:10">
      <c r="A91" s="2" t="s">
        <v>89</v>
      </c>
      <c r="B91" s="6">
        <v>8</v>
      </c>
      <c r="C91" s="11">
        <v>1.107</v>
      </c>
      <c r="D91" s="16">
        <v>28.5</v>
      </c>
      <c r="E91" s="62">
        <v>15</v>
      </c>
      <c r="F91">
        <f>INDEX(Sheet2!$J$2:$R$257,MATCH('נתוני 2014'!$E91+10000,Sheet2!$J$2:$J$257,0),6)</f>
        <v>8</v>
      </c>
      <c r="G91" s="64">
        <f>INDEX(Sheet2!$J$2:$R$257,MATCH('נתוני 2014'!$E91+10000,Sheet2!$J$2:$J$257,0),4)</f>
        <v>1.14771</v>
      </c>
      <c r="H91">
        <f>F91-B91</f>
        <v>0</v>
      </c>
      <c r="J91">
        <v>8</v>
      </c>
    </row>
    <row r="92" spans="1:10">
      <c r="A92" s="2" t="s">
        <v>90</v>
      </c>
      <c r="B92" s="6">
        <v>8</v>
      </c>
      <c r="C92" s="11">
        <v>1.2470000000000001</v>
      </c>
      <c r="D92" s="16">
        <v>14.4</v>
      </c>
      <c r="E92" s="62">
        <v>19</v>
      </c>
      <c r="F92">
        <f>INDEX(Sheet2!$J$2:$R$257,MATCH('נתוני 2014'!$E92+10000,Sheet2!$J$2:$J$257,0),6)</f>
        <v>8</v>
      </c>
      <c r="G92" s="64">
        <f>INDEX(Sheet2!$J$2:$R$257,MATCH('נתוני 2014'!$E92+10000,Sheet2!$J$2:$J$257,0),4)</f>
        <v>1.5445800000000001</v>
      </c>
      <c r="H92">
        <f>F92-B92</f>
        <v>0</v>
      </c>
      <c r="J92">
        <v>8</v>
      </c>
    </row>
    <row r="93" spans="1:10">
      <c r="A93" s="1" t="s">
        <v>91</v>
      </c>
      <c r="B93" s="4">
        <v>2</v>
      </c>
      <c r="C93" s="11">
        <v>-1.3109999999999999</v>
      </c>
      <c r="D93" s="4">
        <v>18.8</v>
      </c>
      <c r="E93" s="58">
        <v>1303</v>
      </c>
      <c r="F93">
        <f>INDEX(Sheet2!$J$2:$R$257,MATCH('נתוני 2014'!$E93,Sheet2!$J$2:$J$257,0),6)</f>
        <v>1</v>
      </c>
      <c r="G93" s="64">
        <f>INDEX(Sheet2!$J$2:$R$257,MATCH('נתוני 2014'!$E93,Sheet2!$J$2:$J$257,0),4)</f>
        <v>-1.9483600000000001</v>
      </c>
      <c r="H93">
        <f>F93-B93</f>
        <v>-1</v>
      </c>
      <c r="I93" s="64">
        <f t="shared" ref="I93:I94" si="9">G93-C93</f>
        <v>-0.63736000000000015</v>
      </c>
      <c r="J93">
        <v>1</v>
      </c>
    </row>
    <row r="94" spans="1:10">
      <c r="A94" s="1" t="s">
        <v>92</v>
      </c>
      <c r="B94" s="4">
        <v>3</v>
      </c>
      <c r="C94" s="11">
        <v>-0.69099999999999995</v>
      </c>
      <c r="D94" s="4">
        <v>6</v>
      </c>
      <c r="E94" s="58">
        <v>496</v>
      </c>
      <c r="F94">
        <f>INDEX(Sheet2!$J$2:$R$257,MATCH('נתוני 2014'!$E94,Sheet2!$J$2:$J$257,0),6)</f>
        <v>4</v>
      </c>
      <c r="G94" s="64">
        <f>INDEX(Sheet2!$J$2:$R$257,MATCH('נתוני 2014'!$E94,Sheet2!$J$2:$J$257,0),4)</f>
        <v>-0.44991999999999999</v>
      </c>
      <c r="H94">
        <f>F94-B94</f>
        <v>1</v>
      </c>
      <c r="I94" s="64">
        <f t="shared" si="9"/>
        <v>0.24107999999999996</v>
      </c>
      <c r="J94">
        <v>4</v>
      </c>
    </row>
    <row r="95" spans="1:10">
      <c r="A95" s="1" t="s">
        <v>93</v>
      </c>
      <c r="B95" s="4">
        <v>7</v>
      </c>
      <c r="C95" s="11">
        <v>0.77</v>
      </c>
      <c r="D95" s="4">
        <v>277.10000000000002</v>
      </c>
      <c r="E95" s="58">
        <v>4000</v>
      </c>
      <c r="F95">
        <f>INDEX(Sheet2!$J$2:$R$257,MATCH('נתוני 2014'!$E95,Sheet2!$J$2:$J$257,0),6)</f>
        <v>7</v>
      </c>
      <c r="G95" s="64">
        <f>INDEX(Sheet2!$J$2:$R$257,MATCH('נתוני 2014'!$E95,Sheet2!$J$2:$J$257,0),4)</f>
        <v>0.65190000000000003</v>
      </c>
      <c r="H95">
        <f>F95-B95</f>
        <v>0</v>
      </c>
      <c r="J95">
        <v>6</v>
      </c>
    </row>
    <row r="96" spans="1:10">
      <c r="A96" s="1" t="s">
        <v>94</v>
      </c>
      <c r="B96" s="4">
        <v>3</v>
      </c>
      <c r="C96" s="11">
        <v>-0.70299999999999996</v>
      </c>
      <c r="D96" s="4">
        <v>8.8000000000000007</v>
      </c>
      <c r="E96" s="58">
        <v>2034</v>
      </c>
      <c r="F96">
        <f>INDEX(Sheet2!$J$2:$R$257,MATCH('נתוני 2014'!$E96,Sheet2!$J$2:$J$257,0),6)</f>
        <v>4</v>
      </c>
      <c r="G96" s="64">
        <f>INDEX(Sheet2!$J$2:$R$257,MATCH('נתוני 2014'!$E96,Sheet2!$J$2:$J$257,0),4)</f>
        <v>-0.48998000000000003</v>
      </c>
      <c r="H96">
        <f>F96-B96</f>
        <v>1</v>
      </c>
      <c r="I96" s="64">
        <f t="shared" ref="I96:I97" si="10">G96-C96</f>
        <v>0.21301999999999993</v>
      </c>
      <c r="J96">
        <v>4</v>
      </c>
    </row>
    <row r="97" spans="1:10">
      <c r="A97" s="1" t="s">
        <v>95</v>
      </c>
      <c r="B97" s="7">
        <v>7</v>
      </c>
      <c r="C97" s="12">
        <v>0.85299999999999998</v>
      </c>
      <c r="D97" s="4">
        <v>1</v>
      </c>
      <c r="E97" s="58">
        <v>1247</v>
      </c>
      <c r="F97">
        <f>INDEX(Sheet2!$J$2:$R$257,MATCH('נתוני 2014'!$E97,Sheet2!$J$2:$J$257,0),6)</f>
        <v>3</v>
      </c>
      <c r="G97" s="64">
        <f>INDEX(Sheet2!$J$2:$R$257,MATCH('נתוני 2014'!$E97,Sheet2!$J$2:$J$257,0),4)</f>
        <v>-0.65890000000000004</v>
      </c>
      <c r="H97">
        <f>F97-B97</f>
        <v>-4</v>
      </c>
      <c r="I97" s="64">
        <f t="shared" si="10"/>
        <v>-1.5119</v>
      </c>
      <c r="J97">
        <v>3</v>
      </c>
    </row>
    <row r="98" spans="1:10">
      <c r="A98" s="1" t="s">
        <v>96</v>
      </c>
      <c r="B98" s="4">
        <v>4</v>
      </c>
      <c r="C98" s="11">
        <v>-0.35399999999999998</v>
      </c>
      <c r="D98" s="4">
        <v>42.3</v>
      </c>
      <c r="E98" s="58">
        <v>6700</v>
      </c>
      <c r="F98">
        <f>INDEX(Sheet2!$J$2:$R$257,MATCH('נתוני 2014'!$E98,Sheet2!$J$2:$J$257,0),6)</f>
        <v>4</v>
      </c>
      <c r="G98" s="64">
        <f>INDEX(Sheet2!$J$2:$R$257,MATCH('נתוני 2014'!$E98,Sheet2!$J$2:$J$257,0),4)</f>
        <v>-0.37914999999999999</v>
      </c>
      <c r="H98">
        <f>F98-B98</f>
        <v>0</v>
      </c>
      <c r="J98">
        <v>4</v>
      </c>
    </row>
    <row r="99" spans="1:10">
      <c r="A99" s="1" t="s">
        <v>97</v>
      </c>
      <c r="B99" s="4">
        <v>2</v>
      </c>
      <c r="C99" s="13"/>
      <c r="D99" s="4">
        <v>6.1</v>
      </c>
      <c r="E99" s="58">
        <v>962</v>
      </c>
      <c r="F99">
        <f>INDEX(Sheet2!$J$2:$R$257,MATCH('נתוני 2014'!$E99,Sheet2!$J$2:$J$257,0),6)</f>
        <v>2</v>
      </c>
      <c r="G99" s="64">
        <f>INDEX(Sheet2!$J$2:$R$257,MATCH('נתוני 2014'!$E99,Sheet2!$J$2:$J$257,0),4)</f>
        <v>-0.99399999999999999</v>
      </c>
      <c r="H99">
        <f>F99-B99</f>
        <v>0</v>
      </c>
      <c r="J99">
        <v>2</v>
      </c>
    </row>
    <row r="100" spans="1:10">
      <c r="A100" s="1" t="s">
        <v>98</v>
      </c>
      <c r="B100" s="4">
        <v>3</v>
      </c>
      <c r="C100" s="11">
        <v>-0.71399999999999997</v>
      </c>
      <c r="D100" s="4">
        <v>13</v>
      </c>
      <c r="E100" s="58">
        <v>498</v>
      </c>
      <c r="F100">
        <f>INDEX(Sheet2!$J$2:$R$257,MATCH('נתוני 2014'!$E100,Sheet2!$J$2:$J$257,0),6)</f>
        <v>3</v>
      </c>
      <c r="G100" s="64">
        <f>INDEX(Sheet2!$J$2:$R$257,MATCH('נתוני 2014'!$E100,Sheet2!$J$2:$J$257,0),4)</f>
        <v>-0.86007999999999996</v>
      </c>
      <c r="H100">
        <f>F100-B100</f>
        <v>0</v>
      </c>
      <c r="J100">
        <v>3</v>
      </c>
    </row>
    <row r="101" spans="1:10">
      <c r="A101" s="1" t="s">
        <v>99</v>
      </c>
      <c r="B101" s="4">
        <v>3</v>
      </c>
      <c r="C101" s="11">
        <v>-0.85299999999999998</v>
      </c>
      <c r="D101" s="4">
        <v>40.200000000000003</v>
      </c>
      <c r="E101" s="58">
        <v>2730</v>
      </c>
      <c r="F101">
        <f>INDEX(Sheet2!$J$2:$R$257,MATCH('נתוני 2014'!$E101,Sheet2!$J$2:$J$257,0),6)</f>
        <v>3</v>
      </c>
      <c r="G101" s="64">
        <f>INDEX(Sheet2!$J$2:$R$257,MATCH('נתוני 2014'!$E101,Sheet2!$J$2:$J$257,0),4)</f>
        <v>-0.87765000000000004</v>
      </c>
      <c r="H101">
        <f>F101-B101</f>
        <v>0</v>
      </c>
      <c r="J101">
        <v>3</v>
      </c>
    </row>
    <row r="102" spans="1:10">
      <c r="A102" s="1" t="s">
        <v>100</v>
      </c>
      <c r="B102" s="4">
        <v>3</v>
      </c>
      <c r="C102" s="11">
        <v>-0.83499999999999996</v>
      </c>
      <c r="D102" s="4">
        <v>24.4</v>
      </c>
      <c r="E102" s="58">
        <v>2720</v>
      </c>
      <c r="F102">
        <f>INDEX(Sheet2!$J$2:$R$257,MATCH('נתוני 2014'!$E102,Sheet2!$J$2:$J$257,0),6)</f>
        <v>4</v>
      </c>
      <c r="G102" s="64">
        <f>INDEX(Sheet2!$J$2:$R$257,MATCH('נתוני 2014'!$E102,Sheet2!$J$2:$J$257,0),4)</f>
        <v>-0.46887000000000001</v>
      </c>
      <c r="H102">
        <f>F102-B102</f>
        <v>1</v>
      </c>
      <c r="I102" s="64">
        <f>G102-C102</f>
        <v>0.36612999999999996</v>
      </c>
      <c r="J102">
        <v>4</v>
      </c>
    </row>
    <row r="103" spans="1:10">
      <c r="A103" s="1" t="s">
        <v>101</v>
      </c>
      <c r="B103" s="4">
        <v>4</v>
      </c>
      <c r="C103" s="11">
        <v>-0.24199999999999999</v>
      </c>
      <c r="D103" s="4">
        <v>18.899999999999999</v>
      </c>
      <c r="E103" s="58">
        <v>2100</v>
      </c>
      <c r="F103">
        <f>INDEX(Sheet2!$J$2:$R$257,MATCH('נתוני 2014'!$E103,Sheet2!$J$2:$J$257,0),6)</f>
        <v>4</v>
      </c>
      <c r="G103" s="64">
        <f>INDEX(Sheet2!$J$2:$R$257,MATCH('נתוני 2014'!$E103,Sheet2!$J$2:$J$257,0),4)</f>
        <v>-0.13807</v>
      </c>
      <c r="H103">
        <f>F103-B103</f>
        <v>0</v>
      </c>
      <c r="J103">
        <v>4</v>
      </c>
    </row>
    <row r="104" spans="1:10">
      <c r="A104" s="1" t="s">
        <v>102</v>
      </c>
      <c r="B104" s="4">
        <v>3</v>
      </c>
      <c r="C104" s="11">
        <v>-0.94099999999999995</v>
      </c>
      <c r="D104" s="4">
        <v>31.7</v>
      </c>
      <c r="E104" s="58">
        <v>8900</v>
      </c>
      <c r="F104">
        <f>INDEX(Sheet2!$J$2:$R$257,MATCH('נתוני 2014'!$E104,Sheet2!$J$2:$J$257,0),6)</f>
        <v>2</v>
      </c>
      <c r="G104" s="64">
        <f>INDEX(Sheet2!$J$2:$R$257,MATCH('נתוני 2014'!$E104,Sheet2!$J$2:$J$257,0),4)</f>
        <v>-0.98343999999999998</v>
      </c>
      <c r="H104">
        <f>F104-B104</f>
        <v>-1</v>
      </c>
      <c r="I104" s="64">
        <f>G104-C104</f>
        <v>-4.2440000000000033E-2</v>
      </c>
      <c r="J104">
        <v>2</v>
      </c>
    </row>
    <row r="105" spans="1:10">
      <c r="A105" s="1" t="s">
        <v>103</v>
      </c>
      <c r="B105" s="4">
        <v>3</v>
      </c>
      <c r="C105" s="11">
        <v>-0.95699999999999996</v>
      </c>
      <c r="D105" s="4">
        <v>6.2</v>
      </c>
      <c r="E105" s="58">
        <v>1295</v>
      </c>
      <c r="F105">
        <f>INDEX(Sheet2!$J$2:$R$257,MATCH('נתוני 2014'!$E105,Sheet2!$J$2:$J$257,0),6)</f>
        <v>3</v>
      </c>
      <c r="G105" s="64">
        <f>INDEX(Sheet2!$J$2:$R$257,MATCH('נתוני 2014'!$E105,Sheet2!$J$2:$J$257,0),4)</f>
        <v>-0.59406000000000003</v>
      </c>
      <c r="H105">
        <f>F105-B105</f>
        <v>0</v>
      </c>
      <c r="J105">
        <v>3</v>
      </c>
    </row>
    <row r="106" spans="1:10">
      <c r="A106" s="1" t="s">
        <v>104</v>
      </c>
      <c r="B106" s="4">
        <v>4</v>
      </c>
      <c r="C106" s="11">
        <v>-0.45600000000000002</v>
      </c>
      <c r="D106" s="4">
        <v>4.0999999999999996</v>
      </c>
      <c r="E106" s="58">
        <v>46</v>
      </c>
      <c r="F106">
        <f>INDEX(Sheet2!$J$2:$R$257,MATCH('נתוני 2014'!$E106,Sheet2!$J$2:$J$257,0),6)</f>
        <v>3</v>
      </c>
      <c r="G106" s="64">
        <f>INDEX(Sheet2!$J$2:$R$257,MATCH('נתוני 2014'!$E106,Sheet2!$J$2:$J$257,0),4)</f>
        <v>-0.74058999999999997</v>
      </c>
      <c r="H106">
        <f>F106-B106</f>
        <v>-1</v>
      </c>
      <c r="I106" s="64">
        <f t="shared" ref="I106:I108" si="11">G106-C106</f>
        <v>-0.28458999999999995</v>
      </c>
      <c r="J106">
        <v>3</v>
      </c>
    </row>
    <row r="107" spans="1:10">
      <c r="A107" s="1" t="s">
        <v>105</v>
      </c>
      <c r="B107" s="4">
        <v>5</v>
      </c>
      <c r="C107" s="11">
        <v>0.24</v>
      </c>
      <c r="D107" s="4">
        <v>39.700000000000003</v>
      </c>
      <c r="E107" s="58">
        <v>2660</v>
      </c>
      <c r="F107">
        <f>INDEX(Sheet2!$J$2:$R$257,MATCH('נתוני 2014'!$E107,Sheet2!$J$2:$J$257,0),6)</f>
        <v>6</v>
      </c>
      <c r="G107" s="64">
        <f>INDEX(Sheet2!$J$2:$R$257,MATCH('נתוני 2014'!$E107,Sheet2!$J$2:$J$257,0),4)</f>
        <v>0.45534999999999998</v>
      </c>
      <c r="H107">
        <f>F107-B107</f>
        <v>1</v>
      </c>
      <c r="I107" s="64">
        <f t="shared" si="11"/>
        <v>0.21534999999999999</v>
      </c>
      <c r="J107">
        <v>6</v>
      </c>
    </row>
    <row r="108" spans="1:10">
      <c r="A108" s="1" t="s">
        <v>106</v>
      </c>
      <c r="B108" s="4">
        <v>7</v>
      </c>
      <c r="C108" s="11">
        <v>0.75800000000000001</v>
      </c>
      <c r="D108" s="4">
        <v>28.5</v>
      </c>
      <c r="E108" s="58">
        <v>9400</v>
      </c>
      <c r="F108">
        <f>INDEX(Sheet2!$J$2:$R$257,MATCH('נתוני 2014'!$E108,Sheet2!$J$2:$J$257,0),6)</f>
        <v>8</v>
      </c>
      <c r="G108" s="64">
        <f>INDEX(Sheet2!$J$2:$R$257,MATCH('נתוני 2014'!$E108,Sheet2!$J$2:$J$257,0),4)</f>
        <v>1.0338799999999999</v>
      </c>
      <c r="H108">
        <f>F108-B108</f>
        <v>1</v>
      </c>
      <c r="I108" s="64">
        <f t="shared" si="11"/>
        <v>0.2758799999999999</v>
      </c>
      <c r="J108">
        <v>7</v>
      </c>
    </row>
    <row r="109" spans="1:10">
      <c r="A109" s="2" t="s">
        <v>107</v>
      </c>
      <c r="B109" s="6">
        <v>7</v>
      </c>
      <c r="C109" s="11">
        <v>0.82899999999999996</v>
      </c>
      <c r="D109" s="16">
        <v>7.8</v>
      </c>
      <c r="E109" s="62">
        <v>35</v>
      </c>
      <c r="F109">
        <f>INDEX(Sheet2!$J$2:$R$257,MATCH('נתוני 2014'!$E109+10000,Sheet2!$J$2:$J$257,0),6)</f>
        <v>7</v>
      </c>
      <c r="G109" s="64">
        <f>INDEX(Sheet2!$J$2:$R$257,MATCH('נתוני 2014'!$E109+10000,Sheet2!$J$2:$J$257,0),4)</f>
        <v>0.91096999999999995</v>
      </c>
      <c r="H109">
        <f>F109-B109</f>
        <v>0</v>
      </c>
      <c r="J109">
        <v>7</v>
      </c>
    </row>
    <row r="110" spans="1:10">
      <c r="A110" s="1" t="s">
        <v>108</v>
      </c>
      <c r="B110" s="4">
        <v>8</v>
      </c>
      <c r="C110" s="11">
        <v>1.2569999999999999</v>
      </c>
      <c r="D110" s="4">
        <v>1.7</v>
      </c>
      <c r="E110" s="58">
        <v>29</v>
      </c>
      <c r="F110">
        <f>INDEX(Sheet2!$J$2:$R$257,MATCH('נתוני 2014'!$E110,Sheet2!$J$2:$J$257,0),6)</f>
        <v>8</v>
      </c>
      <c r="G110" s="64">
        <f>INDEX(Sheet2!$J$2:$R$257,MATCH('נתוני 2014'!$E110,Sheet2!$J$2:$J$257,0),4)</f>
        <v>1.05324</v>
      </c>
      <c r="H110">
        <f>F110-B110</f>
        <v>0</v>
      </c>
      <c r="J110">
        <v>7</v>
      </c>
    </row>
    <row r="111" spans="1:10">
      <c r="A111" s="1" t="s">
        <v>109</v>
      </c>
      <c r="B111" s="4">
        <v>3</v>
      </c>
      <c r="C111" s="11">
        <v>-0.85</v>
      </c>
      <c r="D111" s="4">
        <v>17.899999999999999</v>
      </c>
      <c r="E111" s="58">
        <v>499</v>
      </c>
      <c r="F111">
        <f>INDEX(Sheet2!$J$2:$R$257,MATCH('נתוני 2014'!$E111,Sheet2!$J$2:$J$257,0),6)</f>
        <v>3</v>
      </c>
      <c r="G111" s="64">
        <f>INDEX(Sheet2!$J$2:$R$257,MATCH('נתוני 2014'!$E111,Sheet2!$J$2:$J$257,0),4)</f>
        <v>-0.78047</v>
      </c>
      <c r="H111">
        <f>F111-B111</f>
        <v>0</v>
      </c>
      <c r="J111">
        <v>3</v>
      </c>
    </row>
    <row r="112" spans="1:10">
      <c r="A112" s="1" t="s">
        <v>110</v>
      </c>
      <c r="B112" s="4">
        <v>6</v>
      </c>
      <c r="C112" s="11">
        <v>0.65200000000000002</v>
      </c>
      <c r="D112" s="4">
        <v>21.1</v>
      </c>
      <c r="E112" s="58">
        <v>240</v>
      </c>
      <c r="F112">
        <f>INDEX(Sheet2!$J$2:$R$257,MATCH('נתוני 2014'!$E112,Sheet2!$J$2:$J$257,0),6)</f>
        <v>7</v>
      </c>
      <c r="G112" s="64">
        <f>INDEX(Sheet2!$J$2:$R$257,MATCH('נתוני 2014'!$E112,Sheet2!$J$2:$J$257,0),4)</f>
        <v>0.79974000000000001</v>
      </c>
      <c r="H112">
        <f>F112-B112</f>
        <v>1</v>
      </c>
      <c r="I112" s="64">
        <f>G112-C112</f>
        <v>0.14773999999999998</v>
      </c>
      <c r="J112">
        <v>7</v>
      </c>
    </row>
    <row r="113" spans="1:10">
      <c r="A113" s="1" t="s">
        <v>111</v>
      </c>
      <c r="B113" s="4">
        <v>4</v>
      </c>
      <c r="C113" s="11">
        <v>-0.46400000000000002</v>
      </c>
      <c r="D113" s="4">
        <v>9</v>
      </c>
      <c r="E113" s="58">
        <v>831</v>
      </c>
      <c r="F113">
        <f>INDEX(Sheet2!$J$2:$R$257,MATCH('נתוני 2014'!$E113,Sheet2!$J$2:$J$257,0),6)</f>
        <v>4</v>
      </c>
      <c r="G113" s="64">
        <f>INDEX(Sheet2!$J$2:$R$257,MATCH('נתוני 2014'!$E113,Sheet2!$J$2:$J$257,0),4)</f>
        <v>-0.50321000000000005</v>
      </c>
      <c r="H113">
        <f>F113-B113</f>
        <v>0</v>
      </c>
      <c r="J113">
        <v>4</v>
      </c>
    </row>
    <row r="114" spans="1:10">
      <c r="A114" s="1" t="s">
        <v>112</v>
      </c>
      <c r="B114" s="4">
        <v>4</v>
      </c>
      <c r="C114" s="11">
        <v>-0.36499999999999999</v>
      </c>
      <c r="D114" s="4">
        <v>849.8</v>
      </c>
      <c r="E114" s="58">
        <v>3000</v>
      </c>
      <c r="F114">
        <f>INDEX(Sheet2!$J$2:$R$257,MATCH('נתוני 2014'!$E114,Sheet2!$J$2:$J$257,0),6)</f>
        <v>3</v>
      </c>
      <c r="G114" s="64">
        <f>INDEX(Sheet2!$J$2:$R$257,MATCH('נתוני 2014'!$E114,Sheet2!$J$2:$J$257,0),4)</f>
        <v>-0.80164000000000002</v>
      </c>
      <c r="H114">
        <f>F114-B114</f>
        <v>-1</v>
      </c>
      <c r="I114" s="64">
        <f t="shared" ref="I114:I115" si="12">G114-C114</f>
        <v>-0.43664000000000003</v>
      </c>
      <c r="J114">
        <v>3</v>
      </c>
    </row>
    <row r="115" spans="1:10">
      <c r="A115" s="1" t="s">
        <v>113</v>
      </c>
      <c r="B115" s="4">
        <v>2</v>
      </c>
      <c r="C115" s="11">
        <v>-1.07</v>
      </c>
      <c r="D115" s="4">
        <v>16</v>
      </c>
      <c r="E115" s="58">
        <v>502</v>
      </c>
      <c r="F115">
        <f>INDEX(Sheet2!$J$2:$R$257,MATCH('נתוני 2014'!$E115,Sheet2!$J$2:$J$257,0),6)</f>
        <v>3</v>
      </c>
      <c r="G115" s="64">
        <f>INDEX(Sheet2!$J$2:$R$257,MATCH('נתוני 2014'!$E115,Sheet2!$J$2:$J$257,0),4)</f>
        <v>-0.874</v>
      </c>
      <c r="H115">
        <f>F115-B115</f>
        <v>1</v>
      </c>
      <c r="I115" s="64">
        <f t="shared" si="12"/>
        <v>0.19600000000000006</v>
      </c>
      <c r="J115">
        <v>3</v>
      </c>
    </row>
    <row r="116" spans="1:10">
      <c r="A116" s="1" t="s">
        <v>114</v>
      </c>
      <c r="B116" s="4">
        <v>2</v>
      </c>
      <c r="C116" s="11">
        <v>-1.0329999999999999</v>
      </c>
      <c r="D116" s="4">
        <v>13</v>
      </c>
      <c r="E116" s="58">
        <v>504</v>
      </c>
      <c r="F116">
        <f>INDEX(Sheet2!$J$2:$R$257,MATCH('נתוני 2014'!$E116,Sheet2!$J$2:$J$257,0),6)</f>
        <v>2</v>
      </c>
      <c r="G116" s="64">
        <f>INDEX(Sheet2!$J$2:$R$257,MATCH('נתוני 2014'!$E116,Sheet2!$J$2:$J$257,0),4)</f>
        <v>-0.93306999999999995</v>
      </c>
      <c r="H116">
        <f>F116-B116</f>
        <v>0</v>
      </c>
      <c r="J116">
        <v>3</v>
      </c>
    </row>
    <row r="117" spans="1:10">
      <c r="A117" s="1" t="s">
        <v>115</v>
      </c>
      <c r="B117" s="4">
        <v>2</v>
      </c>
      <c r="C117" s="11">
        <v>-1.022</v>
      </c>
      <c r="D117" s="4">
        <v>3.2</v>
      </c>
      <c r="E117" s="58">
        <v>505</v>
      </c>
      <c r="F117">
        <f>INDEX(Sheet2!$J$2:$R$257,MATCH('נתוני 2014'!$E117,Sheet2!$J$2:$J$257,0),6)</f>
        <v>3</v>
      </c>
      <c r="G117" s="64">
        <f>INDEX(Sheet2!$J$2:$R$257,MATCH('נתוני 2014'!$E117,Sheet2!$J$2:$J$257,0),4)</f>
        <v>-0.61965000000000003</v>
      </c>
      <c r="H117">
        <f>F117-B117</f>
        <v>1</v>
      </c>
      <c r="I117" s="64">
        <f>G117-C117</f>
        <v>0.40234999999999999</v>
      </c>
      <c r="J117">
        <v>3</v>
      </c>
    </row>
    <row r="118" spans="1:10">
      <c r="A118" s="1" t="s">
        <v>116</v>
      </c>
      <c r="B118" s="4">
        <v>9</v>
      </c>
      <c r="C118" s="11">
        <v>1.71</v>
      </c>
      <c r="D118" s="4">
        <v>9.1</v>
      </c>
      <c r="E118" s="58">
        <v>1224</v>
      </c>
      <c r="F118">
        <f>INDEX(Sheet2!$J$2:$R$257,MATCH('נתוני 2014'!$E118,Sheet2!$J$2:$J$257,0),6)</f>
        <v>9</v>
      </c>
      <c r="G118" s="64">
        <f>INDEX(Sheet2!$J$2:$R$257,MATCH('נתוני 2014'!$E118,Sheet2!$J$2:$J$257,0),4)</f>
        <v>1.93543</v>
      </c>
      <c r="H118">
        <f>F118-B118</f>
        <v>0</v>
      </c>
      <c r="J118">
        <v>9</v>
      </c>
    </row>
    <row r="119" spans="1:10">
      <c r="A119" s="1" t="s">
        <v>117</v>
      </c>
      <c r="B119" s="4">
        <v>2</v>
      </c>
      <c r="C119" s="11">
        <v>-1.589</v>
      </c>
      <c r="D119" s="4">
        <v>18.600000000000001</v>
      </c>
      <c r="E119" s="58">
        <v>1059</v>
      </c>
      <c r="F119">
        <f>INDEX(Sheet2!$J$2:$R$257,MATCH('נתוני 2014'!$E119,Sheet2!$J$2:$J$257,0),6)</f>
        <v>1</v>
      </c>
      <c r="G119" s="64">
        <f>INDEX(Sheet2!$J$2:$R$257,MATCH('נתוני 2014'!$E119,Sheet2!$J$2:$J$257,0),4)</f>
        <v>-1.89201</v>
      </c>
      <c r="H119">
        <f>F119-B119</f>
        <v>-1</v>
      </c>
      <c r="I119" s="64">
        <f t="shared" ref="I119:I121" si="13">G119-C119</f>
        <v>-0.30301</v>
      </c>
      <c r="J119">
        <v>1</v>
      </c>
    </row>
    <row r="120" spans="1:10">
      <c r="A120" s="1" t="s">
        <v>118</v>
      </c>
      <c r="B120" s="4">
        <v>2</v>
      </c>
      <c r="C120" s="11">
        <v>-1.264</v>
      </c>
      <c r="D120" s="4">
        <v>8</v>
      </c>
      <c r="E120" s="58">
        <v>1296</v>
      </c>
      <c r="F120">
        <f>INDEX(Sheet2!$J$2:$R$257,MATCH('נתוני 2014'!$E120,Sheet2!$J$2:$J$257,0),6)</f>
        <v>3</v>
      </c>
      <c r="G120" s="64">
        <f>INDEX(Sheet2!$J$2:$R$257,MATCH('נתוני 2014'!$E120,Sheet2!$J$2:$J$257,0),4)</f>
        <v>-0.83416000000000001</v>
      </c>
      <c r="H120">
        <f>F120-B120</f>
        <v>1</v>
      </c>
      <c r="I120" s="64">
        <f t="shared" si="13"/>
        <v>0.42984</v>
      </c>
      <c r="J120">
        <v>3</v>
      </c>
    </row>
    <row r="121" spans="1:10">
      <c r="A121" s="1" t="s">
        <v>119</v>
      </c>
      <c r="B121" s="4">
        <v>3</v>
      </c>
      <c r="C121" s="11">
        <v>-0.92700000000000005</v>
      </c>
      <c r="D121" s="4">
        <v>4.8</v>
      </c>
      <c r="E121" s="58">
        <v>978</v>
      </c>
      <c r="F121">
        <f>INDEX(Sheet2!$J$2:$R$257,MATCH('נתוני 2014'!$E121,Sheet2!$J$2:$J$257,0),6)</f>
        <v>2</v>
      </c>
      <c r="G121" s="64">
        <f>INDEX(Sheet2!$J$2:$R$257,MATCH('נתוני 2014'!$E121,Sheet2!$J$2:$J$257,0),4)</f>
        <v>-1.12764</v>
      </c>
      <c r="H121">
        <f>F121-B121</f>
        <v>-1</v>
      </c>
      <c r="I121" s="64">
        <f t="shared" si="13"/>
        <v>-0.20063999999999993</v>
      </c>
      <c r="J121">
        <v>2</v>
      </c>
    </row>
    <row r="122" spans="1:10">
      <c r="A122" s="1" t="s">
        <v>120</v>
      </c>
      <c r="B122" s="4">
        <v>3</v>
      </c>
      <c r="C122" s="11">
        <v>-0.89800000000000002</v>
      </c>
      <c r="D122" s="4">
        <v>3.3</v>
      </c>
      <c r="E122" s="58">
        <v>633</v>
      </c>
      <c r="F122">
        <f>INDEX(Sheet2!$J$2:$R$257,MATCH('נתוני 2014'!$E122,Sheet2!$J$2:$J$257,0),6)</f>
        <v>3</v>
      </c>
      <c r="G122" s="64">
        <f>INDEX(Sheet2!$J$2:$R$257,MATCH('נתוני 2014'!$E122,Sheet2!$J$2:$J$257,0),4)</f>
        <v>-0.79932000000000003</v>
      </c>
      <c r="H122">
        <f>F122-B122</f>
        <v>0</v>
      </c>
      <c r="J122">
        <v>3</v>
      </c>
    </row>
    <row r="123" spans="1:10">
      <c r="A123" s="1" t="s">
        <v>121</v>
      </c>
      <c r="B123" s="4">
        <v>9</v>
      </c>
      <c r="C123" s="11">
        <v>1.7350000000000001</v>
      </c>
      <c r="D123" s="4">
        <v>5.5</v>
      </c>
      <c r="E123" s="58">
        <v>1263</v>
      </c>
      <c r="F123">
        <f>INDEX(Sheet2!$J$2:$R$257,MATCH('נתוני 2014'!$E123,Sheet2!$J$2:$J$257,0),6)</f>
        <v>9</v>
      </c>
      <c r="G123" s="64">
        <f>INDEX(Sheet2!$J$2:$R$257,MATCH('נתוני 2014'!$E123,Sheet2!$J$2:$J$257,0),4)</f>
        <v>1.7960499999999999</v>
      </c>
      <c r="H123">
        <f>F123-B123</f>
        <v>0</v>
      </c>
      <c r="J123">
        <v>9</v>
      </c>
    </row>
    <row r="124" spans="1:10">
      <c r="A124" s="1" t="s">
        <v>122</v>
      </c>
      <c r="B124" s="4">
        <v>4</v>
      </c>
      <c r="C124" s="11">
        <v>-0.501</v>
      </c>
      <c r="D124" s="4">
        <v>9.4</v>
      </c>
      <c r="E124" s="58">
        <v>507</v>
      </c>
      <c r="F124">
        <f>INDEX(Sheet2!$J$2:$R$257,MATCH('נתוני 2014'!$E124,Sheet2!$J$2:$J$257,0),6)</f>
        <v>4</v>
      </c>
      <c r="G124" s="64">
        <f>INDEX(Sheet2!$J$2:$R$257,MATCH('נתוני 2014'!$E124,Sheet2!$J$2:$J$257,0),4)</f>
        <v>-0.25274999999999997</v>
      </c>
      <c r="H124">
        <f>F124-B124</f>
        <v>0</v>
      </c>
      <c r="J124">
        <v>4</v>
      </c>
    </row>
    <row r="125" spans="1:10">
      <c r="A125" s="1" t="s">
        <v>123</v>
      </c>
      <c r="B125" s="4">
        <v>7</v>
      </c>
      <c r="C125" s="11">
        <v>0.88100000000000001</v>
      </c>
      <c r="D125" s="4">
        <v>21.2</v>
      </c>
      <c r="E125" s="58">
        <v>168</v>
      </c>
      <c r="F125">
        <f>INDEX(Sheet2!$J$2:$R$257,MATCH('נתוני 2014'!$E125,Sheet2!$J$2:$J$257,0),6)</f>
        <v>7</v>
      </c>
      <c r="G125" s="64">
        <f>INDEX(Sheet2!$J$2:$R$257,MATCH('נתוני 2014'!$E125,Sheet2!$J$2:$J$257,0),4)</f>
        <v>0.78642999999999996</v>
      </c>
      <c r="H125">
        <f>F125-B125</f>
        <v>0</v>
      </c>
      <c r="J125">
        <v>7</v>
      </c>
    </row>
    <row r="126" spans="1:10">
      <c r="A126" s="1" t="s">
        <v>124</v>
      </c>
      <c r="B126" s="4">
        <v>4</v>
      </c>
      <c r="C126" s="11">
        <v>-0.51200000000000001</v>
      </c>
      <c r="D126" s="4">
        <v>3.1</v>
      </c>
      <c r="E126" s="58">
        <v>508</v>
      </c>
      <c r="F126">
        <f>INDEX(Sheet2!$J$2:$R$257,MATCH('נתוני 2014'!$E126,Sheet2!$J$2:$J$257,0),6)</f>
        <v>5</v>
      </c>
      <c r="G126" s="64">
        <f>INDEX(Sheet2!$J$2:$R$257,MATCH('נתוני 2014'!$E126,Sheet2!$J$2:$J$257,0),4)</f>
        <v>-4.96E-3</v>
      </c>
      <c r="H126">
        <f>F126-B126</f>
        <v>1</v>
      </c>
      <c r="I126" s="64">
        <f>G126-C126</f>
        <v>0.50704000000000005</v>
      </c>
      <c r="J126">
        <v>5</v>
      </c>
    </row>
    <row r="127" spans="1:10">
      <c r="A127" s="1" t="s">
        <v>125</v>
      </c>
      <c r="B127" s="4">
        <v>2</v>
      </c>
      <c r="C127" s="11">
        <v>-1.3959999999999999</v>
      </c>
      <c r="D127" s="4">
        <v>20.8</v>
      </c>
      <c r="E127" s="58">
        <v>509</v>
      </c>
      <c r="F127">
        <f>INDEX(Sheet2!$J$2:$R$257,MATCH('נתוני 2014'!$E127,Sheet2!$J$2:$J$257,0),6)</f>
        <v>2</v>
      </c>
      <c r="G127" s="64">
        <f>INDEX(Sheet2!$J$2:$R$257,MATCH('נתוני 2014'!$E127,Sheet2!$J$2:$J$257,0),4)</f>
        <v>-1.0525</v>
      </c>
      <c r="H127">
        <f>F127-B127</f>
        <v>0</v>
      </c>
      <c r="J127">
        <v>2</v>
      </c>
    </row>
    <row r="128" spans="1:10">
      <c r="A128" s="1" t="s">
        <v>126</v>
      </c>
      <c r="B128" s="4">
        <v>2</v>
      </c>
      <c r="C128" s="11">
        <v>-1.3089999999999999</v>
      </c>
      <c r="D128" s="4">
        <v>18.100000000000001</v>
      </c>
      <c r="E128" s="58">
        <v>510</v>
      </c>
      <c r="F128">
        <f>INDEX(Sheet2!$J$2:$R$257,MATCH('נתוני 2014'!$E128,Sheet2!$J$2:$J$257,0),6)</f>
        <v>2</v>
      </c>
      <c r="G128" s="64">
        <f>INDEX(Sheet2!$J$2:$R$257,MATCH('נתוני 2014'!$E128,Sheet2!$J$2:$J$257,0),4)</f>
        <v>-1.3009999999999999</v>
      </c>
      <c r="H128">
        <f>F128-B128</f>
        <v>0</v>
      </c>
      <c r="J128">
        <v>2</v>
      </c>
    </row>
    <row r="129" spans="1:10">
      <c r="A129" s="1" t="s">
        <v>127</v>
      </c>
      <c r="B129" s="4">
        <v>8</v>
      </c>
      <c r="C129" s="11">
        <v>1.07</v>
      </c>
      <c r="D129" s="4">
        <v>94.2</v>
      </c>
      <c r="E129" s="58">
        <v>6900</v>
      </c>
      <c r="F129">
        <f>INDEX(Sheet2!$J$2:$R$257,MATCH('נתוני 2014'!$E129,Sheet2!$J$2:$J$257,0),6)</f>
        <v>8</v>
      </c>
      <c r="G129" s="64">
        <f>INDEX(Sheet2!$J$2:$R$257,MATCH('נתוני 2014'!$E129,Sheet2!$J$2:$J$257,0),4)</f>
        <v>1.1912499999999999</v>
      </c>
      <c r="H129">
        <f>F129-B129</f>
        <v>0</v>
      </c>
      <c r="J129">
        <v>8</v>
      </c>
    </row>
    <row r="130" spans="1:10">
      <c r="A130" s="1" t="s">
        <v>128</v>
      </c>
      <c r="B130" s="4">
        <v>3</v>
      </c>
      <c r="C130" s="11">
        <v>-0.94399999999999995</v>
      </c>
      <c r="D130" s="4">
        <v>21.4</v>
      </c>
      <c r="E130" s="58">
        <v>634</v>
      </c>
      <c r="F130">
        <f>INDEX(Sheet2!$J$2:$R$257,MATCH('נתוני 2014'!$E130,Sheet2!$J$2:$J$257,0),6)</f>
        <v>3</v>
      </c>
      <c r="G130" s="64">
        <f>INDEX(Sheet2!$J$2:$R$257,MATCH('נתוני 2014'!$E130,Sheet2!$J$2:$J$257,0),4)</f>
        <v>-0.84101999999999999</v>
      </c>
      <c r="H130">
        <f>F130-B130</f>
        <v>0</v>
      </c>
      <c r="J130">
        <v>3</v>
      </c>
    </row>
    <row r="131" spans="1:10">
      <c r="A131" s="1" t="s">
        <v>129</v>
      </c>
      <c r="B131" s="4">
        <v>4</v>
      </c>
      <c r="C131" s="11">
        <v>-0.439</v>
      </c>
      <c r="D131" s="4">
        <v>17.399999999999999</v>
      </c>
      <c r="E131" s="58">
        <v>654</v>
      </c>
      <c r="F131">
        <f>INDEX(Sheet2!$J$2:$R$257,MATCH('נתוני 2014'!$E131,Sheet2!$J$2:$J$257,0),6)</f>
        <v>4</v>
      </c>
      <c r="G131" s="64">
        <f>INDEX(Sheet2!$J$2:$R$257,MATCH('נתוני 2014'!$E131,Sheet2!$J$2:$J$257,0),4)</f>
        <v>-0.38790999999999998</v>
      </c>
      <c r="H131">
        <f>F131-B131</f>
        <v>0</v>
      </c>
      <c r="J131">
        <v>4</v>
      </c>
    </row>
    <row r="132" spans="1:10">
      <c r="A132" s="1" t="s">
        <v>130</v>
      </c>
      <c r="B132" s="4">
        <v>10</v>
      </c>
      <c r="C132" s="11">
        <v>2.7040000000000002</v>
      </c>
      <c r="D132" s="4">
        <v>1.9</v>
      </c>
      <c r="E132" s="58">
        <v>267</v>
      </c>
      <c r="F132">
        <f>INDEX(Sheet2!$J$2:$R$257,MATCH('נתוני 2014'!$E132,Sheet2!$J$2:$J$257,0),6)</f>
        <v>10</v>
      </c>
      <c r="G132" s="64">
        <f>INDEX(Sheet2!$J$2:$R$257,MATCH('נתוני 2014'!$E132,Sheet2!$J$2:$J$257,0),4)</f>
        <v>3.0312700000000001</v>
      </c>
      <c r="H132">
        <f>F132-B132</f>
        <v>0</v>
      </c>
      <c r="J132">
        <v>10</v>
      </c>
    </row>
    <row r="133" spans="1:10">
      <c r="A133" s="1" t="s">
        <v>131</v>
      </c>
      <c r="B133" s="4">
        <v>8</v>
      </c>
      <c r="C133" s="11">
        <v>1.357</v>
      </c>
      <c r="D133" s="4">
        <v>3.6</v>
      </c>
      <c r="E133" s="58">
        <v>47</v>
      </c>
      <c r="F133">
        <f>INDEX(Sheet2!$J$2:$R$257,MATCH('נתוני 2014'!$E133,Sheet2!$J$2:$J$257,0),6)</f>
        <v>8</v>
      </c>
      <c r="G133" s="64">
        <f>INDEX(Sheet2!$J$2:$R$257,MATCH('נתוני 2014'!$E133,Sheet2!$J$2:$J$257,0),4)</f>
        <v>1.42639</v>
      </c>
      <c r="H133">
        <f>F133-B133</f>
        <v>0</v>
      </c>
      <c r="J133">
        <v>8</v>
      </c>
    </row>
    <row r="134" spans="1:10">
      <c r="A134" s="1" t="s">
        <v>132</v>
      </c>
      <c r="B134" s="4">
        <v>5</v>
      </c>
      <c r="C134" s="11">
        <v>0.38100000000000001</v>
      </c>
      <c r="D134" s="4">
        <v>44.6</v>
      </c>
      <c r="E134" s="58">
        <v>1139</v>
      </c>
      <c r="F134">
        <f>INDEX(Sheet2!$J$2:$R$257,MATCH('נתוני 2014'!$E134,Sheet2!$J$2:$J$257,0),6)</f>
        <v>6</v>
      </c>
      <c r="G134" s="64">
        <f>INDEX(Sheet2!$J$2:$R$257,MATCH('נתוני 2014'!$E134,Sheet2!$J$2:$J$257,0),4)</f>
        <v>0.30908999999999998</v>
      </c>
      <c r="H134">
        <f>F134-B134</f>
        <v>1</v>
      </c>
      <c r="I134" s="64">
        <f>G134-C134</f>
        <v>-7.1910000000000029E-2</v>
      </c>
      <c r="J134">
        <v>5</v>
      </c>
    </row>
    <row r="135" spans="1:10">
      <c r="A135" s="2" t="s">
        <v>133</v>
      </c>
      <c r="B135" s="6">
        <v>8</v>
      </c>
      <c r="C135" s="11">
        <v>1.1779999999999999</v>
      </c>
      <c r="D135" s="16">
        <v>22.7</v>
      </c>
      <c r="E135" s="62">
        <v>18</v>
      </c>
      <c r="F135">
        <f>INDEX(Sheet2!$J$2:$R$257,MATCH('נתוני 2014'!$E135+10000,Sheet2!$J$2:$J$257,0),6)</f>
        <v>8</v>
      </c>
      <c r="G135" s="64">
        <f>INDEX(Sheet2!$J$2:$R$257,MATCH('נתוני 2014'!$E135+10000,Sheet2!$J$2:$J$257,0),4)</f>
        <v>1.1684399999999999</v>
      </c>
      <c r="H135">
        <f>F135-B135</f>
        <v>0</v>
      </c>
      <c r="J135">
        <v>8</v>
      </c>
    </row>
    <row r="136" spans="1:10">
      <c r="A136" s="1" t="s">
        <v>134</v>
      </c>
      <c r="B136" s="4">
        <v>9</v>
      </c>
      <c r="C136" s="11">
        <v>1.6659999999999999</v>
      </c>
      <c r="D136" s="4">
        <v>6.4</v>
      </c>
      <c r="E136" s="58">
        <v>1271</v>
      </c>
      <c r="F136">
        <f>INDEX(Sheet2!$J$2:$R$257,MATCH('נתוני 2014'!$E136,Sheet2!$J$2:$J$257,0),6)</f>
        <v>9</v>
      </c>
      <c r="G136" s="64">
        <f>INDEX(Sheet2!$J$2:$R$257,MATCH('נתוני 2014'!$E136,Sheet2!$J$2:$J$257,0),4)</f>
        <v>2.1269900000000002</v>
      </c>
      <c r="H136">
        <f>F136-B136</f>
        <v>0</v>
      </c>
      <c r="J136">
        <v>9</v>
      </c>
    </row>
    <row r="137" spans="1:10">
      <c r="A137" s="1" t="s">
        <v>135</v>
      </c>
      <c r="B137" s="4">
        <v>4</v>
      </c>
      <c r="C137" s="11">
        <v>-0.29499999999999998</v>
      </c>
      <c r="D137" s="4">
        <v>72.2</v>
      </c>
      <c r="E137" s="58">
        <v>7000</v>
      </c>
      <c r="F137">
        <f>INDEX(Sheet2!$J$2:$R$257,MATCH('נתוני 2014'!$E137,Sheet2!$J$2:$J$257,0),6)</f>
        <v>4</v>
      </c>
      <c r="G137" s="64">
        <f>INDEX(Sheet2!$J$2:$R$257,MATCH('נתוני 2014'!$E137,Sheet2!$J$2:$J$257,0),4)</f>
        <v>-0.44762000000000002</v>
      </c>
      <c r="H137">
        <f>F137-B137</f>
        <v>0</v>
      </c>
      <c r="J137">
        <v>4</v>
      </c>
    </row>
    <row r="138" spans="1:10">
      <c r="A138" s="2" t="s">
        <v>136</v>
      </c>
      <c r="B138" s="6">
        <v>5</v>
      </c>
      <c r="C138" s="11">
        <v>0.309</v>
      </c>
      <c r="D138" s="16">
        <v>10.199999999999999</v>
      </c>
      <c r="E138" s="62">
        <v>50</v>
      </c>
      <c r="F138">
        <f>INDEX(Sheet2!$J$2:$R$257,MATCH('נתוני 2014'!$E138+10000,Sheet2!$J$2:$J$257,0),6)</f>
        <v>6</v>
      </c>
      <c r="G138" s="64">
        <f>INDEX(Sheet2!$J$2:$R$257,MATCH('נתוני 2014'!$E138+10000,Sheet2!$J$2:$J$257,0),4)</f>
        <v>0.39324999999999999</v>
      </c>
      <c r="H138">
        <f>F138-B138</f>
        <v>1</v>
      </c>
      <c r="I138" s="64">
        <f>G138-C138</f>
        <v>8.4249999999999992E-2</v>
      </c>
      <c r="J138">
        <v>5</v>
      </c>
    </row>
    <row r="139" spans="1:10">
      <c r="A139" s="1" t="s">
        <v>137</v>
      </c>
      <c r="B139" s="4">
        <v>1</v>
      </c>
      <c r="C139" s="11">
        <v>-1.79</v>
      </c>
      <c r="D139" s="4">
        <v>11.2</v>
      </c>
      <c r="E139" s="58">
        <v>1060</v>
      </c>
      <c r="F139">
        <f>INDEX(Sheet2!$J$2:$R$257,MATCH('נתוני 2014'!$E139,Sheet2!$J$2:$J$257,0),6)</f>
        <v>1</v>
      </c>
      <c r="G139" s="64">
        <f>INDEX(Sheet2!$J$2:$R$257,MATCH('נתוני 2014'!$E139,Sheet2!$J$2:$J$257,0),4)</f>
        <v>-1.8712800000000001</v>
      </c>
      <c r="H139">
        <f>F139-B139</f>
        <v>0</v>
      </c>
      <c r="J139">
        <v>1</v>
      </c>
    </row>
    <row r="140" spans="1:10">
      <c r="A140" s="2" t="s">
        <v>138</v>
      </c>
      <c r="B140" s="6">
        <v>6</v>
      </c>
      <c r="C140" s="11">
        <v>0.59199999999999997</v>
      </c>
      <c r="D140" s="16">
        <v>6.8</v>
      </c>
      <c r="E140" s="62">
        <v>55</v>
      </c>
      <c r="F140">
        <f>INDEX(Sheet2!$J$2:$R$257,MATCH('נתוני 2014'!$E140+10000,Sheet2!$J$2:$J$257,0),6)</f>
        <v>7</v>
      </c>
      <c r="G140" s="64">
        <f>INDEX(Sheet2!$J$2:$R$257,MATCH('נתוני 2014'!$E140+10000,Sheet2!$J$2:$J$257,0),4)</f>
        <v>0.80662999999999996</v>
      </c>
      <c r="H140">
        <f>F140-B140</f>
        <v>1</v>
      </c>
      <c r="I140" s="64">
        <f>G140-C140</f>
        <v>0.21462999999999999</v>
      </c>
      <c r="J140">
        <v>7</v>
      </c>
    </row>
    <row r="141" spans="1:10">
      <c r="A141" s="1" t="s">
        <v>139</v>
      </c>
      <c r="B141" s="4">
        <v>8</v>
      </c>
      <c r="C141" s="11">
        <v>1.071</v>
      </c>
      <c r="D141" s="4">
        <v>24.3</v>
      </c>
      <c r="E141" s="58">
        <v>1015</v>
      </c>
      <c r="F141">
        <f>INDEX(Sheet2!$J$2:$R$257,MATCH('נתוני 2014'!$E141,Sheet2!$J$2:$J$257,0),6)</f>
        <v>8</v>
      </c>
      <c r="G141" s="64">
        <f>INDEX(Sheet2!$J$2:$R$257,MATCH('נתוני 2014'!$E141,Sheet2!$J$2:$J$257,0),4)</f>
        <v>1.11555</v>
      </c>
      <c r="H141">
        <f>F141-B141</f>
        <v>0</v>
      </c>
      <c r="J141">
        <v>8</v>
      </c>
    </row>
    <row r="142" spans="1:10">
      <c r="A142" s="1" t="s">
        <v>140</v>
      </c>
      <c r="B142" s="4">
        <v>2</v>
      </c>
      <c r="C142" s="11">
        <v>-1.1419999999999999</v>
      </c>
      <c r="D142" s="4">
        <v>14.5</v>
      </c>
      <c r="E142" s="58">
        <v>516</v>
      </c>
      <c r="F142">
        <f>INDEX(Sheet2!$J$2:$R$257,MATCH('נתוני 2014'!$E142,Sheet2!$J$2:$J$257,0),6)</f>
        <v>2</v>
      </c>
      <c r="G142" s="64">
        <f>INDEX(Sheet2!$J$2:$R$257,MATCH('נתוני 2014'!$E142,Sheet2!$J$2:$J$257,0),4)</f>
        <v>-0.97680999999999996</v>
      </c>
      <c r="H142">
        <f>F142-B142</f>
        <v>0</v>
      </c>
      <c r="J142">
        <v>2</v>
      </c>
    </row>
    <row r="143" spans="1:10">
      <c r="A143" s="1" t="s">
        <v>141</v>
      </c>
      <c r="B143" s="4">
        <v>2</v>
      </c>
      <c r="C143" s="11">
        <v>-1.222</v>
      </c>
      <c r="D143" s="4">
        <v>10.5</v>
      </c>
      <c r="E143" s="58">
        <v>4201</v>
      </c>
      <c r="F143">
        <f>INDEX(Sheet2!$J$2:$R$257,MATCH('נתוני 2014'!$E143,Sheet2!$J$2:$J$257,0),6)</f>
        <v>3</v>
      </c>
      <c r="G143" s="64">
        <f>INDEX(Sheet2!$J$2:$R$257,MATCH('נתוני 2014'!$E143,Sheet2!$J$2:$J$257,0),4)</f>
        <v>-0.74085000000000001</v>
      </c>
      <c r="H143">
        <f>F143-B143</f>
        <v>1</v>
      </c>
      <c r="I143" s="64">
        <f>G143-C143</f>
        <v>0.48114999999999997</v>
      </c>
      <c r="J143">
        <v>3</v>
      </c>
    </row>
    <row r="144" spans="1:10">
      <c r="A144" s="1" t="s">
        <v>142</v>
      </c>
      <c r="B144" s="4">
        <v>2</v>
      </c>
      <c r="C144" s="11">
        <v>-1.22</v>
      </c>
      <c r="D144" s="4">
        <v>21.3</v>
      </c>
      <c r="E144" s="58">
        <v>481</v>
      </c>
      <c r="F144">
        <f>INDEX(Sheet2!$J$2:$R$257,MATCH('נתוני 2014'!$E144,Sheet2!$J$2:$J$257,0),6)</f>
        <v>2</v>
      </c>
      <c r="G144" s="64">
        <f>INDEX(Sheet2!$J$2:$R$257,MATCH('נתוני 2014'!$E144,Sheet2!$J$2:$J$257,0),4)</f>
        <v>-0.98538000000000003</v>
      </c>
      <c r="H144">
        <f>F144-B144</f>
        <v>0</v>
      </c>
      <c r="J144">
        <v>2</v>
      </c>
    </row>
    <row r="145" spans="1:10">
      <c r="A145" s="1" t="s">
        <v>143</v>
      </c>
      <c r="B145" s="4">
        <v>5</v>
      </c>
      <c r="C145" s="11">
        <v>7.0000000000000007E-2</v>
      </c>
      <c r="D145" s="4">
        <v>1.8</v>
      </c>
      <c r="E145" s="58">
        <v>65</v>
      </c>
      <c r="F145">
        <f>INDEX(Sheet2!$J$2:$R$257,MATCH('נתוני 2014'!$E145,Sheet2!$J$2:$J$257,0),6)</f>
        <v>5</v>
      </c>
      <c r="G145" s="64">
        <f>INDEX(Sheet2!$J$2:$R$257,MATCH('נתוני 2014'!$E145,Sheet2!$J$2:$J$257,0),4)</f>
        <v>-8.4070000000000006E-2</v>
      </c>
      <c r="H145">
        <f>F145-B145</f>
        <v>0</v>
      </c>
      <c r="J145">
        <v>5</v>
      </c>
    </row>
    <row r="146" spans="1:10">
      <c r="A146" s="1" t="s">
        <v>144</v>
      </c>
      <c r="B146" s="4">
        <v>5</v>
      </c>
      <c r="C146" s="11">
        <v>-0.123</v>
      </c>
      <c r="D146" s="4">
        <v>24.8</v>
      </c>
      <c r="E146" s="58">
        <v>874</v>
      </c>
      <c r="F146">
        <f>INDEX(Sheet2!$J$2:$R$257,MATCH('נתוני 2014'!$E146,Sheet2!$J$2:$J$257,0),6)</f>
        <v>4</v>
      </c>
      <c r="G146" s="64">
        <f>INDEX(Sheet2!$J$2:$R$257,MATCH('נתוני 2014'!$E146,Sheet2!$J$2:$J$257,0),4)</f>
        <v>-0.27272000000000002</v>
      </c>
      <c r="H146">
        <f>F146-B146</f>
        <v>-1</v>
      </c>
      <c r="I146" s="64">
        <f t="shared" ref="I146:I148" si="14">G146-C146</f>
        <v>-0.14972000000000002</v>
      </c>
      <c r="J146">
        <v>4</v>
      </c>
    </row>
    <row r="147" spans="1:10">
      <c r="A147" s="2" t="s">
        <v>145</v>
      </c>
      <c r="B147" s="6">
        <v>6</v>
      </c>
      <c r="C147" s="11">
        <v>0.56999999999999995</v>
      </c>
      <c r="D147" s="16">
        <v>11.3</v>
      </c>
      <c r="E147" s="62">
        <v>13</v>
      </c>
      <c r="F147">
        <f>INDEX(Sheet2!$J$2:$R$257,MATCH('נתוני 2014'!$E147+10000,Sheet2!$J$2:$J$257,0),6)</f>
        <v>7</v>
      </c>
      <c r="G147" s="64">
        <f>INDEX(Sheet2!$J$2:$R$257,MATCH('נתוני 2014'!$E147+10000,Sheet2!$J$2:$J$257,0),4)</f>
        <v>0.64746999999999999</v>
      </c>
      <c r="H147">
        <f>F147-B147</f>
        <v>1</v>
      </c>
      <c r="I147" s="64">
        <f t="shared" si="14"/>
        <v>7.7470000000000039E-2</v>
      </c>
      <c r="J147">
        <v>6</v>
      </c>
    </row>
    <row r="148" spans="1:10">
      <c r="A148" s="2" t="s">
        <v>146</v>
      </c>
      <c r="B148" s="6">
        <v>5</v>
      </c>
      <c r="C148" s="11">
        <v>0.33200000000000002</v>
      </c>
      <c r="D148" s="16">
        <v>1.2</v>
      </c>
      <c r="E148" s="62">
        <v>74</v>
      </c>
      <c r="F148">
        <f>INDEX(Sheet2!$J$2:$R$257,MATCH('נתוני 2014'!$E148+10000,Sheet2!$J$2:$J$257,0),6)</f>
        <v>7</v>
      </c>
      <c r="G148" s="64">
        <f>INDEX(Sheet2!$J$2:$R$257,MATCH('נתוני 2014'!$E148+10000,Sheet2!$J$2:$J$257,0),4)</f>
        <v>0.63012999999999997</v>
      </c>
      <c r="H148">
        <f>F148-B148</f>
        <v>2</v>
      </c>
      <c r="I148" s="64">
        <f t="shared" si="14"/>
        <v>0.29812999999999995</v>
      </c>
      <c r="J148">
        <v>6</v>
      </c>
    </row>
    <row r="149" spans="1:10">
      <c r="A149" s="1" t="s">
        <v>147</v>
      </c>
      <c r="B149" s="4">
        <v>8</v>
      </c>
      <c r="C149" s="11">
        <v>1.302</v>
      </c>
      <c r="D149" s="4">
        <v>87</v>
      </c>
      <c r="E149" s="58">
        <v>1200</v>
      </c>
      <c r="F149">
        <f>INDEX(Sheet2!$J$2:$R$257,MATCH('נתוני 2014'!$E149,Sheet2!$J$2:$J$257,0),6)</f>
        <v>8</v>
      </c>
      <c r="G149" s="64">
        <f>INDEX(Sheet2!$J$2:$R$257,MATCH('נתוני 2014'!$E149,Sheet2!$J$2:$J$257,0),4)</f>
        <v>1.35077</v>
      </c>
      <c r="H149">
        <f>F149-B149</f>
        <v>0</v>
      </c>
      <c r="J149">
        <v>8</v>
      </c>
    </row>
    <row r="150" spans="1:10">
      <c r="A150" s="1" t="s">
        <v>148</v>
      </c>
      <c r="B150" s="4">
        <v>1</v>
      </c>
      <c r="C150" s="11">
        <v>-1.6779999999999999</v>
      </c>
      <c r="D150" s="4">
        <v>63.2</v>
      </c>
      <c r="E150" s="58">
        <v>3797</v>
      </c>
      <c r="F150">
        <f>INDEX(Sheet2!$J$2:$R$257,MATCH('נתוני 2014'!$E150,Sheet2!$J$2:$J$257,0),6)</f>
        <v>1</v>
      </c>
      <c r="G150" s="64">
        <f>INDEX(Sheet2!$J$2:$R$257,MATCH('נתוני 2014'!$E150,Sheet2!$J$2:$J$257,0),4)</f>
        <v>-2.0745100000000001</v>
      </c>
      <c r="H150">
        <f>F150-B150</f>
        <v>0</v>
      </c>
      <c r="J150">
        <v>1</v>
      </c>
    </row>
    <row r="151" spans="1:10">
      <c r="A151" s="1" t="s">
        <v>149</v>
      </c>
      <c r="B151" s="4">
        <v>8</v>
      </c>
      <c r="C151" s="11">
        <v>1.294</v>
      </c>
      <c r="D151" s="4">
        <v>11.9</v>
      </c>
      <c r="E151" s="58">
        <v>28</v>
      </c>
      <c r="F151">
        <f>INDEX(Sheet2!$J$2:$R$257,MATCH('נתוני 2014'!$E151,Sheet2!$J$2:$J$257,0),6)</f>
        <v>8</v>
      </c>
      <c r="G151" s="64">
        <f>INDEX(Sheet2!$J$2:$R$257,MATCH('נתוני 2014'!$E151,Sheet2!$J$2:$J$257,0),4)</f>
        <v>1.1923999999999999</v>
      </c>
      <c r="H151">
        <f>F151-B151</f>
        <v>0</v>
      </c>
      <c r="J151">
        <v>8</v>
      </c>
    </row>
    <row r="152" spans="1:10">
      <c r="A152" s="1" t="s">
        <v>150</v>
      </c>
      <c r="B152" s="4">
        <v>2</v>
      </c>
      <c r="C152" s="11">
        <v>-1.101</v>
      </c>
      <c r="D152" s="4">
        <v>3.6</v>
      </c>
      <c r="E152" s="58">
        <v>517</v>
      </c>
      <c r="F152">
        <f>INDEX(Sheet2!$J$2:$R$257,MATCH('נתוני 2014'!$E152,Sheet2!$J$2:$J$257,0),6)</f>
        <v>4</v>
      </c>
      <c r="G152" s="64">
        <f>INDEX(Sheet2!$J$2:$R$257,MATCH('נתוני 2014'!$E152,Sheet2!$J$2:$J$257,0),4)</f>
        <v>-0.52144999999999997</v>
      </c>
      <c r="H152">
        <f>F152-B152</f>
        <v>2</v>
      </c>
      <c r="I152" s="64">
        <f>G152-C152</f>
        <v>0.57955000000000001</v>
      </c>
      <c r="J152">
        <v>4</v>
      </c>
    </row>
    <row r="153" spans="1:10">
      <c r="A153" s="2" t="s">
        <v>151</v>
      </c>
      <c r="B153" s="6">
        <v>6</v>
      </c>
      <c r="C153" s="11">
        <v>0.54</v>
      </c>
      <c r="D153" s="16">
        <v>25.8</v>
      </c>
      <c r="E153" s="62">
        <v>4</v>
      </c>
      <c r="F153">
        <f>INDEX(Sheet2!$J$2:$R$257,MATCH('נתוני 2014'!$E153+10000,Sheet2!$J$2:$J$257,0),6)</f>
        <v>6</v>
      </c>
      <c r="G153" s="64">
        <f>INDEX(Sheet2!$J$2:$R$257,MATCH('נתוני 2014'!$E153+10000,Sheet2!$J$2:$J$257,0),4)</f>
        <v>0.53802000000000005</v>
      </c>
      <c r="H153">
        <f>F153-B153</f>
        <v>0</v>
      </c>
      <c r="J153">
        <v>6</v>
      </c>
    </row>
    <row r="154" spans="1:10">
      <c r="A154" s="2" t="s">
        <v>152</v>
      </c>
      <c r="B154" s="6">
        <v>5</v>
      </c>
      <c r="C154" s="11">
        <v>0.16700000000000001</v>
      </c>
      <c r="D154" s="16">
        <v>57</v>
      </c>
      <c r="E154" s="62">
        <v>73</v>
      </c>
      <c r="F154">
        <f>INDEX(Sheet2!$J$2:$R$257,MATCH('נתוני 2014'!$E154+10000,Sheet2!$J$2:$J$257,0),6)</f>
        <v>4</v>
      </c>
      <c r="G154" s="64">
        <f>INDEX(Sheet2!$J$2:$R$257,MATCH('נתוני 2014'!$E154+10000,Sheet2!$J$2:$J$257,0),4)</f>
        <v>-0.16853000000000001</v>
      </c>
      <c r="H154">
        <f>F154-B154</f>
        <v>-1</v>
      </c>
      <c r="I154" s="64">
        <f t="shared" ref="I154:I156" si="15">G154-C154</f>
        <v>-0.33552999999999999</v>
      </c>
      <c r="J154">
        <v>4</v>
      </c>
    </row>
    <row r="155" spans="1:10">
      <c r="A155" s="2" t="s">
        <v>153</v>
      </c>
      <c r="B155" s="6">
        <v>6</v>
      </c>
      <c r="C155" s="11">
        <v>0.61499999999999999</v>
      </c>
      <c r="D155" s="16">
        <v>51.5</v>
      </c>
      <c r="E155" s="62">
        <v>26</v>
      </c>
      <c r="F155">
        <f>INDEX(Sheet2!$J$2:$R$257,MATCH('נתוני 2014'!$E155,Sheet2!$J$2:$J$257,0),6)</f>
        <v>7</v>
      </c>
      <c r="G155" s="64">
        <f>INDEX(Sheet2!$J$2:$R$257,MATCH('נתוני 2014'!$E155,Sheet2!$J$2:$J$257,0),4)</f>
        <v>0.76592000000000005</v>
      </c>
      <c r="H155">
        <f>F155-B155</f>
        <v>1</v>
      </c>
      <c r="I155" s="64">
        <f t="shared" si="15"/>
        <v>0.15092000000000005</v>
      </c>
      <c r="J155">
        <v>7</v>
      </c>
    </row>
    <row r="156" spans="1:10">
      <c r="A156" s="1" t="s">
        <v>154</v>
      </c>
      <c r="B156" s="4">
        <v>7</v>
      </c>
      <c r="C156" s="11">
        <v>0.81</v>
      </c>
      <c r="D156" s="4">
        <v>1.6</v>
      </c>
      <c r="E156" s="58">
        <v>43</v>
      </c>
      <c r="F156">
        <f>INDEX(Sheet2!$J$2:$R$257,MATCH('נתוני 2014'!$E156,Sheet2!$J$2:$J$257,0),6)</f>
        <v>8</v>
      </c>
      <c r="G156" s="64">
        <f>INDEX(Sheet2!$J$2:$R$257,MATCH('נתוני 2014'!$E156,Sheet2!$J$2:$J$257,0),4)</f>
        <v>1.1755899999999999</v>
      </c>
      <c r="H156">
        <f>F156-B156</f>
        <v>1</v>
      </c>
      <c r="I156" s="64">
        <f t="shared" si="15"/>
        <v>0.36558999999999986</v>
      </c>
      <c r="J156">
        <v>8</v>
      </c>
    </row>
    <row r="157" spans="1:10">
      <c r="A157" s="1" t="s">
        <v>155</v>
      </c>
      <c r="B157" s="4">
        <v>9</v>
      </c>
      <c r="C157" s="11">
        <v>1.865</v>
      </c>
      <c r="D157" s="4">
        <v>7.1</v>
      </c>
      <c r="E157" s="58">
        <v>1268</v>
      </c>
      <c r="F157">
        <f>INDEX(Sheet2!$J$2:$R$257,MATCH('נתוני 2014'!$E157,Sheet2!$J$2:$J$257,0),6)</f>
        <v>9</v>
      </c>
      <c r="G157" s="64">
        <f>INDEX(Sheet2!$J$2:$R$257,MATCH('נתוני 2014'!$E157,Sheet2!$J$2:$J$257,0),4)</f>
        <v>1.6400600000000001</v>
      </c>
      <c r="H157">
        <f>F157-B157</f>
        <v>0</v>
      </c>
      <c r="J157">
        <v>8</v>
      </c>
    </row>
    <row r="158" spans="1:10">
      <c r="A158" s="2" t="s">
        <v>156</v>
      </c>
      <c r="B158" s="6">
        <v>6</v>
      </c>
      <c r="C158" s="11">
        <v>0.53600000000000003</v>
      </c>
      <c r="D158" s="16">
        <v>18.600000000000001</v>
      </c>
      <c r="E158" s="62">
        <v>14</v>
      </c>
      <c r="F158">
        <f>INDEX(Sheet2!$J$2:$R$257,MATCH('נתוני 2014'!$E158+10000,Sheet2!$J$2:$J$257,0),6)</f>
        <v>6</v>
      </c>
      <c r="G158" s="64">
        <f>INDEX(Sheet2!$J$2:$R$257,MATCH('נתוני 2014'!$E158+10000,Sheet2!$J$2:$J$257,0),4)</f>
        <v>0.51239000000000001</v>
      </c>
      <c r="H158">
        <f>F158-B158</f>
        <v>0</v>
      </c>
      <c r="J158">
        <v>6</v>
      </c>
    </row>
    <row r="159" spans="1:10">
      <c r="A159" s="1" t="s">
        <v>157</v>
      </c>
      <c r="B159" s="4">
        <v>2</v>
      </c>
      <c r="C159" s="11">
        <v>-1.5509999999999999</v>
      </c>
      <c r="D159" s="4">
        <v>3.4</v>
      </c>
      <c r="E159" s="58">
        <v>4203</v>
      </c>
      <c r="F159">
        <f>INDEX(Sheet2!$J$2:$R$257,MATCH('נתוני 2014'!$E159,Sheet2!$J$2:$J$257,0),6)</f>
        <v>2</v>
      </c>
      <c r="G159" s="64">
        <f>INDEX(Sheet2!$J$2:$R$257,MATCH('נתוני 2014'!$E159,Sheet2!$J$2:$J$257,0),4)</f>
        <v>-0.97921000000000002</v>
      </c>
      <c r="H159">
        <f>F159-B159</f>
        <v>0</v>
      </c>
      <c r="J159">
        <v>2</v>
      </c>
    </row>
    <row r="160" spans="1:10">
      <c r="A160" s="1" t="s">
        <v>158</v>
      </c>
      <c r="B160" s="4">
        <v>5</v>
      </c>
      <c r="C160" s="11">
        <v>0.18099999999999999</v>
      </c>
      <c r="D160" s="4">
        <v>3.2</v>
      </c>
      <c r="E160" s="58">
        <v>518</v>
      </c>
      <c r="F160">
        <f>INDEX(Sheet2!$J$2:$R$257,MATCH('נתוני 2014'!$E160,Sheet2!$J$2:$J$257,0),6)</f>
        <v>6</v>
      </c>
      <c r="G160" s="64">
        <f>INDEX(Sheet2!$J$2:$R$257,MATCH('נתוני 2014'!$E160,Sheet2!$J$2:$J$257,0),4)</f>
        <v>0.49223</v>
      </c>
      <c r="H160">
        <f>F160-B160</f>
        <v>1</v>
      </c>
      <c r="I160" s="64">
        <f t="shared" ref="I160:I161" si="16">G160-C160</f>
        <v>0.31123000000000001</v>
      </c>
      <c r="J160">
        <v>6</v>
      </c>
    </row>
    <row r="161" spans="1:10">
      <c r="A161" s="1" t="s">
        <v>159</v>
      </c>
      <c r="B161" s="4">
        <v>5</v>
      </c>
      <c r="C161" s="11">
        <v>5.6000000000000001E-2</v>
      </c>
      <c r="D161" s="4">
        <v>37.4</v>
      </c>
      <c r="E161" s="58">
        <v>3616</v>
      </c>
      <c r="F161">
        <f>INDEX(Sheet2!$J$2:$R$257,MATCH('נתוני 2014'!$E161,Sheet2!$J$2:$J$257,0),6)</f>
        <v>6</v>
      </c>
      <c r="G161" s="64">
        <f>INDEX(Sheet2!$J$2:$R$257,MATCH('נתוני 2014'!$E161,Sheet2!$J$2:$J$257,0),4)</f>
        <v>0.29820999999999998</v>
      </c>
      <c r="H161">
        <f>F161-B161</f>
        <v>1</v>
      </c>
      <c r="I161" s="64">
        <f t="shared" si="16"/>
        <v>0.24220999999999998</v>
      </c>
      <c r="J161">
        <v>5</v>
      </c>
    </row>
    <row r="162" spans="1:10">
      <c r="A162" s="1" t="s">
        <v>160</v>
      </c>
      <c r="B162" s="4">
        <v>5</v>
      </c>
      <c r="C162" s="11">
        <v>7.9000000000000001E-2</v>
      </c>
      <c r="D162" s="4">
        <v>1.1000000000000001</v>
      </c>
      <c r="E162" s="58">
        <v>3608</v>
      </c>
      <c r="F162">
        <f>INDEX(Sheet2!$J$2:$R$257,MATCH('נתוני 2014'!$E162,Sheet2!$J$2:$J$257,0),6)</f>
        <v>5</v>
      </c>
      <c r="G162" s="64">
        <f>INDEX(Sheet2!$J$2:$R$257,MATCH('נתוני 2014'!$E162,Sheet2!$J$2:$J$257,0),4)</f>
        <v>-8.7190000000000004E-2</v>
      </c>
      <c r="H162">
        <f>F162-B162</f>
        <v>0</v>
      </c>
      <c r="J162">
        <v>5</v>
      </c>
    </row>
    <row r="163" spans="1:10">
      <c r="A163" s="2" t="s">
        <v>161</v>
      </c>
      <c r="B163" s="6">
        <v>5</v>
      </c>
      <c r="C163" s="11">
        <v>0.29499999999999998</v>
      </c>
      <c r="D163" s="16">
        <v>9.6</v>
      </c>
      <c r="E163" s="62">
        <v>52</v>
      </c>
      <c r="F163">
        <f>INDEX(Sheet2!$J$2:$R$257,MATCH('נתוני 2014'!$E163+10000,Sheet2!$J$2:$J$257,0),6)</f>
        <v>7</v>
      </c>
      <c r="G163" s="64">
        <f>INDEX(Sheet2!$J$2:$R$257,MATCH('נתוני 2014'!$E163+10000,Sheet2!$J$2:$J$257,0),4)</f>
        <v>0.71401999999999999</v>
      </c>
      <c r="H163">
        <f>F163-B163</f>
        <v>2</v>
      </c>
      <c r="I163" s="64">
        <f>G163-C163</f>
        <v>0.41902</v>
      </c>
      <c r="J163">
        <v>6</v>
      </c>
    </row>
    <row r="164" spans="1:10">
      <c r="A164" s="1" t="s">
        <v>162</v>
      </c>
      <c r="B164" s="4">
        <v>2</v>
      </c>
      <c r="C164" s="11">
        <v>-1.379</v>
      </c>
      <c r="D164" s="4">
        <v>13.9</v>
      </c>
      <c r="E164" s="58">
        <v>1327</v>
      </c>
      <c r="F164">
        <f>INDEX(Sheet2!$J$2:$R$257,MATCH('נתוני 2014'!$E164,Sheet2!$J$2:$J$257,0),6)</f>
        <v>2</v>
      </c>
      <c r="G164" s="64">
        <f>INDEX(Sheet2!$J$2:$R$257,MATCH('נתוני 2014'!$E164,Sheet2!$J$2:$J$257,0),4)</f>
        <v>-1.1139300000000001</v>
      </c>
      <c r="H164">
        <f>F164-B164</f>
        <v>0</v>
      </c>
      <c r="J164">
        <v>2</v>
      </c>
    </row>
    <row r="165" spans="1:10">
      <c r="A165" s="1" t="s">
        <v>163</v>
      </c>
      <c r="B165" s="4">
        <v>5</v>
      </c>
      <c r="C165" s="11">
        <v>-0.12</v>
      </c>
      <c r="D165" s="4">
        <v>21.2</v>
      </c>
      <c r="E165" s="58">
        <v>1063</v>
      </c>
      <c r="F165">
        <f>INDEX(Sheet2!$J$2:$R$257,MATCH('נתוני 2014'!$E165,Sheet2!$J$2:$J$257,0),6)</f>
        <v>5</v>
      </c>
      <c r="G165" s="64">
        <f>INDEX(Sheet2!$J$2:$R$257,MATCH('נתוני 2014'!$E165,Sheet2!$J$2:$J$257,0),4)</f>
        <v>2.4150000000000001E-2</v>
      </c>
      <c r="H165">
        <f>F165-B165</f>
        <v>0</v>
      </c>
      <c r="J165">
        <v>5</v>
      </c>
    </row>
    <row r="166" spans="1:10">
      <c r="A166" s="1" t="s">
        <v>164</v>
      </c>
      <c r="B166" s="4">
        <v>4</v>
      </c>
      <c r="C166" s="11">
        <v>-0.35</v>
      </c>
      <c r="D166" s="4">
        <v>5</v>
      </c>
      <c r="E166" s="58">
        <v>99</v>
      </c>
      <c r="F166">
        <f>INDEX(Sheet2!$J$2:$R$257,MATCH('נתוני 2014'!$E166,Sheet2!$J$2:$J$257,0),6)</f>
        <v>3</v>
      </c>
      <c r="G166" s="64">
        <f>INDEX(Sheet2!$J$2:$R$257,MATCH('נתוני 2014'!$E166,Sheet2!$J$2:$J$257,0),4)</f>
        <v>-0.57496000000000003</v>
      </c>
      <c r="H166">
        <f>F166-B166</f>
        <v>-1</v>
      </c>
      <c r="I166" s="64">
        <f>G166-C166</f>
        <v>-0.22496000000000005</v>
      </c>
      <c r="J166">
        <v>4</v>
      </c>
    </row>
    <row r="167" spans="1:10">
      <c r="A167" s="2" t="s">
        <v>165</v>
      </c>
      <c r="B167" s="6">
        <v>5</v>
      </c>
      <c r="C167" s="11">
        <v>-7.3999999999999996E-2</v>
      </c>
      <c r="D167" s="16">
        <v>14.6</v>
      </c>
      <c r="E167" s="62">
        <v>2</v>
      </c>
      <c r="F167">
        <f>INDEX(Sheet2!$J$2:$R$257,MATCH('נתוני 2014'!$E167+10000,Sheet2!$J$2:$J$257,0),6)</f>
        <v>5</v>
      </c>
      <c r="G167" s="64">
        <f>INDEX(Sheet2!$J$2:$R$257,MATCH('נתוני 2014'!$E167+10000,Sheet2!$J$2:$J$257,0),4)</f>
        <v>-7.2340000000000002E-2</v>
      </c>
      <c r="H167">
        <f>F167-B167</f>
        <v>0</v>
      </c>
      <c r="J167">
        <v>5</v>
      </c>
    </row>
    <row r="168" spans="1:10">
      <c r="A168" s="2" t="s">
        <v>166</v>
      </c>
      <c r="B168" s="6">
        <v>5</v>
      </c>
      <c r="C168" s="11">
        <v>-2.1999999999999999E-2</v>
      </c>
      <c r="D168" s="16">
        <v>12.4</v>
      </c>
      <c r="E168" s="62">
        <v>42</v>
      </c>
      <c r="F168">
        <f>INDEX(Sheet2!$J$2:$R$257,MATCH('נתוני 2014'!$E168+10000,Sheet2!$J$2:$J$257,0),6)</f>
        <v>5</v>
      </c>
      <c r="G168" s="64">
        <f>INDEX(Sheet2!$J$2:$R$257,MATCH('נתוני 2014'!$E168+10000,Sheet2!$J$2:$J$257,0),4)</f>
        <v>3.0280000000000001E-2</v>
      </c>
      <c r="H168">
        <f>F168-B168</f>
        <v>0</v>
      </c>
      <c r="J168">
        <v>5</v>
      </c>
    </row>
    <row r="169" spans="1:10">
      <c r="A169" s="2" t="s">
        <v>167</v>
      </c>
      <c r="B169" s="6">
        <v>7</v>
      </c>
      <c r="C169" s="11">
        <v>0.74399999999999999</v>
      </c>
      <c r="D169" s="16">
        <v>26</v>
      </c>
      <c r="E169" s="62">
        <v>56</v>
      </c>
      <c r="F169">
        <f>INDEX(Sheet2!$J$2:$R$257,MATCH('נתוני 2014'!$E169+10000,Sheet2!$J$2:$J$257,0),6)</f>
        <v>7</v>
      </c>
      <c r="G169" s="64">
        <f>INDEX(Sheet2!$J$2:$R$257,MATCH('נתוני 2014'!$E169+10000,Sheet2!$J$2:$J$257,0),4)</f>
        <v>0.70728999999999997</v>
      </c>
      <c r="H169">
        <f>F169-B169</f>
        <v>0</v>
      </c>
      <c r="J169">
        <v>6</v>
      </c>
    </row>
    <row r="170" spans="1:10">
      <c r="A170" s="1" t="s">
        <v>168</v>
      </c>
      <c r="B170" s="4">
        <v>2</v>
      </c>
      <c r="C170" s="11">
        <v>-1.069</v>
      </c>
      <c r="D170" s="4">
        <v>7.7</v>
      </c>
      <c r="E170" s="58">
        <v>520</v>
      </c>
      <c r="F170">
        <f>INDEX(Sheet2!$J$2:$R$257,MATCH('נתוני 2014'!$E170,Sheet2!$J$2:$J$257,0),6)</f>
        <v>2</v>
      </c>
      <c r="G170" s="64">
        <f>INDEX(Sheet2!$J$2:$R$257,MATCH('נתוני 2014'!$E170,Sheet2!$J$2:$J$257,0),4)</f>
        <v>-0.98460000000000003</v>
      </c>
      <c r="H170">
        <f>F170-B170</f>
        <v>0</v>
      </c>
      <c r="J170">
        <v>2</v>
      </c>
    </row>
    <row r="171" spans="1:10">
      <c r="A171" s="1" t="s">
        <v>169</v>
      </c>
      <c r="B171" s="4">
        <v>5</v>
      </c>
      <c r="C171" s="11">
        <v>0.34499999999999997</v>
      </c>
      <c r="D171" s="4">
        <v>53.9</v>
      </c>
      <c r="E171" s="58">
        <v>9100</v>
      </c>
      <c r="F171">
        <f>INDEX(Sheet2!$J$2:$R$257,MATCH('נתוני 2014'!$E171,Sheet2!$J$2:$J$257,0),6)</f>
        <v>6</v>
      </c>
      <c r="G171" s="64">
        <f>INDEX(Sheet2!$J$2:$R$257,MATCH('נתוני 2014'!$E171,Sheet2!$J$2:$J$257,0),4)</f>
        <v>0.43626999999999999</v>
      </c>
      <c r="H171">
        <f>F171-B171</f>
        <v>1</v>
      </c>
      <c r="I171" s="64">
        <f>G171-C171</f>
        <v>9.1270000000000018E-2</v>
      </c>
      <c r="J171">
        <v>5</v>
      </c>
    </row>
    <row r="172" spans="1:10">
      <c r="A172" s="2" t="s">
        <v>170</v>
      </c>
      <c r="B172" s="6">
        <v>1</v>
      </c>
      <c r="C172" s="11"/>
      <c r="D172" s="16">
        <v>7</v>
      </c>
      <c r="E172" s="62">
        <v>68</v>
      </c>
      <c r="F172">
        <f>INDEX(Sheet2!$J$2:$R$257,MATCH('נתוני 2014'!$E172+10000,Sheet2!$J$2:$J$257,0),6)</f>
        <v>1</v>
      </c>
      <c r="G172" s="64">
        <f>INDEX(Sheet2!$J$2:$R$257,MATCH('נתוני 2014'!$E172+10000,Sheet2!$J$2:$J$257,0),4)</f>
        <v>-2.3439999999999999</v>
      </c>
      <c r="H172">
        <f>F172-B172</f>
        <v>0</v>
      </c>
      <c r="J172">
        <v>1</v>
      </c>
    </row>
    <row r="173" spans="1:10">
      <c r="A173" s="2" t="s">
        <v>171</v>
      </c>
      <c r="B173" s="6">
        <v>4</v>
      </c>
      <c r="C173" s="11">
        <v>-0.26200000000000001</v>
      </c>
      <c r="D173" s="16">
        <v>8.1999999999999993</v>
      </c>
      <c r="E173" s="62">
        <v>31</v>
      </c>
      <c r="F173">
        <f>INDEX(Sheet2!$J$2:$R$257,MATCH('נתוני 2014'!$E173,Sheet2!$J$2:$J$257,0),6)</f>
        <v>3</v>
      </c>
      <c r="G173" s="64">
        <f>INDEX(Sheet2!$J$2:$R$257,MATCH('נתוני 2014'!$E173,Sheet2!$J$2:$J$257,0),4)</f>
        <v>-0.75719000000000003</v>
      </c>
      <c r="H173">
        <f>F173-B173</f>
        <v>-1</v>
      </c>
      <c r="I173" s="64">
        <f>G173-C173</f>
        <v>-0.49519000000000002</v>
      </c>
      <c r="J173">
        <v>3</v>
      </c>
    </row>
    <row r="174" spans="1:10">
      <c r="A174" s="1" t="s">
        <v>172</v>
      </c>
      <c r="B174" s="4">
        <v>2</v>
      </c>
      <c r="C174" s="11">
        <v>-1.44</v>
      </c>
      <c r="D174" s="4">
        <v>11.9</v>
      </c>
      <c r="E174" s="58">
        <v>522</v>
      </c>
      <c r="F174">
        <f>INDEX(Sheet2!$J$2:$R$257,MATCH('נתוני 2014'!$E174,Sheet2!$J$2:$J$257,0),6)</f>
        <v>2</v>
      </c>
      <c r="G174" s="64">
        <f>INDEX(Sheet2!$J$2:$R$257,MATCH('נתוני 2014'!$E174,Sheet2!$J$2:$J$257,0),4)</f>
        <v>-1.2382899999999999</v>
      </c>
      <c r="H174">
        <f>F174-B174</f>
        <v>0</v>
      </c>
      <c r="J174">
        <v>2</v>
      </c>
    </row>
    <row r="175" spans="1:10">
      <c r="A175" s="1" t="s">
        <v>173</v>
      </c>
      <c r="B175" s="4">
        <v>7</v>
      </c>
      <c r="C175" s="11">
        <v>0.83399999999999996</v>
      </c>
      <c r="D175" s="4">
        <v>45.8</v>
      </c>
      <c r="E175" s="58">
        <v>7200</v>
      </c>
      <c r="F175">
        <f>INDEX(Sheet2!$J$2:$R$257,MATCH('נתוני 2014'!$E175,Sheet2!$J$2:$J$257,0),6)</f>
        <v>8</v>
      </c>
      <c r="G175" s="64">
        <f>INDEX(Sheet2!$J$2:$R$257,MATCH('נתוני 2014'!$E175,Sheet2!$J$2:$J$257,0),4)</f>
        <v>1.26518</v>
      </c>
      <c r="H175">
        <f>F175-B175</f>
        <v>1</v>
      </c>
      <c r="I175" s="64">
        <f>G175-C175</f>
        <v>0.43118000000000001</v>
      </c>
      <c r="J175">
        <v>8</v>
      </c>
    </row>
    <row r="176" spans="1:10">
      <c r="A176" s="1" t="s">
        <v>174</v>
      </c>
      <c r="B176" s="4">
        <v>3</v>
      </c>
      <c r="C176" s="11">
        <v>-0.67100000000000004</v>
      </c>
      <c r="D176" s="4">
        <v>74.599999999999994</v>
      </c>
      <c r="E176" s="58">
        <v>7300</v>
      </c>
      <c r="F176">
        <f>INDEX(Sheet2!$J$2:$R$257,MATCH('נתוני 2014'!$E176,Sheet2!$J$2:$J$257,0),6)</f>
        <v>3</v>
      </c>
      <c r="G176" s="64">
        <f>INDEX(Sheet2!$J$2:$R$257,MATCH('נתוני 2014'!$E176,Sheet2!$J$2:$J$257,0),4)</f>
        <v>-0.55762999999999996</v>
      </c>
      <c r="H176">
        <f>F176-B176</f>
        <v>0</v>
      </c>
      <c r="J176">
        <v>4</v>
      </c>
    </row>
    <row r="177" spans="1:10">
      <c r="A177" s="1" t="s">
        <v>175</v>
      </c>
      <c r="B177" s="4">
        <v>5</v>
      </c>
      <c r="C177" s="11">
        <v>-7.0000000000000001E-3</v>
      </c>
      <c r="D177" s="4">
        <v>40.299999999999997</v>
      </c>
      <c r="E177" s="58">
        <v>1061</v>
      </c>
      <c r="F177">
        <f>INDEX(Sheet2!$J$2:$R$257,MATCH('נתוני 2014'!$E177,Sheet2!$J$2:$J$257,0),6)</f>
        <v>5</v>
      </c>
      <c r="G177" s="64">
        <f>INDEX(Sheet2!$J$2:$R$257,MATCH('נתוני 2014'!$E177,Sheet2!$J$2:$J$257,0),4)</f>
        <v>5.4980000000000001E-2</v>
      </c>
      <c r="H177">
        <f>F177-B177</f>
        <v>0</v>
      </c>
      <c r="J177">
        <v>5</v>
      </c>
    </row>
    <row r="178" spans="1:10">
      <c r="A178" s="1" t="s">
        <v>176</v>
      </c>
      <c r="B178" s="4">
        <v>7</v>
      </c>
      <c r="C178" s="11">
        <v>0.745</v>
      </c>
      <c r="D178" s="4">
        <v>23.5</v>
      </c>
      <c r="E178" s="58">
        <v>2500</v>
      </c>
      <c r="F178">
        <f>INDEX(Sheet2!$J$2:$R$257,MATCH('נתוני 2014'!$E178,Sheet2!$J$2:$J$257,0),6)</f>
        <v>7</v>
      </c>
      <c r="G178" s="64">
        <f>INDEX(Sheet2!$J$2:$R$257,MATCH('נתוני 2014'!$E178,Sheet2!$J$2:$J$257,0),4)</f>
        <v>0.78259000000000001</v>
      </c>
      <c r="H178">
        <f>F178-B178</f>
        <v>0</v>
      </c>
      <c r="J178">
        <v>7</v>
      </c>
    </row>
    <row r="179" spans="1:10">
      <c r="A179" s="1" t="s">
        <v>177</v>
      </c>
      <c r="B179" s="4">
        <v>3</v>
      </c>
      <c r="C179" s="11">
        <v>-0.76100000000000001</v>
      </c>
      <c r="D179" s="4">
        <v>30.3</v>
      </c>
      <c r="E179" s="58">
        <v>246</v>
      </c>
      <c r="F179">
        <f>INDEX(Sheet2!$J$2:$R$257,MATCH('נתוני 2014'!$E179,Sheet2!$J$2:$J$257,0),6)</f>
        <v>3</v>
      </c>
      <c r="G179" s="64">
        <f>INDEX(Sheet2!$J$2:$R$257,MATCH('נתוני 2014'!$E179,Sheet2!$J$2:$J$257,0),4)</f>
        <v>-0.76041999999999998</v>
      </c>
      <c r="H179">
        <f>F179-B179</f>
        <v>0</v>
      </c>
      <c r="J179">
        <v>3</v>
      </c>
    </row>
    <row r="180" spans="1:10">
      <c r="A180" s="1" t="s">
        <v>178</v>
      </c>
      <c r="B180" s="4">
        <v>5</v>
      </c>
      <c r="C180" s="11">
        <v>0.23400000000000001</v>
      </c>
      <c r="D180" s="4">
        <v>202.4</v>
      </c>
      <c r="E180" s="58">
        <v>7400</v>
      </c>
      <c r="F180">
        <f>INDEX(Sheet2!$J$2:$R$257,MATCH('נתוני 2014'!$E180,Sheet2!$J$2:$J$257,0),6)</f>
        <v>6</v>
      </c>
      <c r="G180" s="64">
        <f>INDEX(Sheet2!$J$2:$R$257,MATCH('נתוני 2014'!$E180,Sheet2!$J$2:$J$257,0),4)</f>
        <v>0.24043</v>
      </c>
      <c r="H180">
        <f>F180-B180</f>
        <v>1</v>
      </c>
      <c r="I180" s="64">
        <f>G180-C180</f>
        <v>6.4299999999999913E-3</v>
      </c>
      <c r="J180">
        <v>5</v>
      </c>
    </row>
    <row r="181" spans="1:10">
      <c r="A181" s="1" t="s">
        <v>179</v>
      </c>
      <c r="B181" s="4">
        <v>3</v>
      </c>
      <c r="C181" s="11">
        <v>-0.95399999999999996</v>
      </c>
      <c r="D181" s="4">
        <v>4</v>
      </c>
      <c r="E181" s="58">
        <v>525</v>
      </c>
      <c r="F181">
        <f>INDEX(Sheet2!$J$2:$R$257,MATCH('נתוני 2014'!$E181,Sheet2!$J$2:$J$257,0),6)</f>
        <v>3</v>
      </c>
      <c r="G181" s="64">
        <f>INDEX(Sheet2!$J$2:$R$257,MATCH('נתוני 2014'!$E181,Sheet2!$J$2:$J$257,0),4)</f>
        <v>-0.72748999999999997</v>
      </c>
      <c r="H181">
        <f>F181-B181</f>
        <v>0</v>
      </c>
      <c r="J181">
        <v>3</v>
      </c>
    </row>
    <row r="182" spans="1:10">
      <c r="A182" s="1" t="s">
        <v>180</v>
      </c>
      <c r="B182" s="4">
        <v>10</v>
      </c>
      <c r="C182" s="11">
        <v>3.4820000000000002</v>
      </c>
      <c r="D182" s="4">
        <v>3.6</v>
      </c>
      <c r="E182" s="58">
        <v>587</v>
      </c>
      <c r="F182">
        <f>INDEX(Sheet2!$J$2:$R$257,MATCH('נתוני 2014'!$E182,Sheet2!$J$2:$J$257,0),6)</f>
        <v>10</v>
      </c>
      <c r="G182" s="64">
        <f>INDEX(Sheet2!$J$2:$R$257,MATCH('נתוני 2014'!$E182,Sheet2!$J$2:$J$257,0),4)</f>
        <v>3.0583499999999999</v>
      </c>
      <c r="H182">
        <f>F182-B182</f>
        <v>0</v>
      </c>
      <c r="J182">
        <v>10</v>
      </c>
    </row>
    <row r="183" spans="1:10">
      <c r="A183" s="1" t="s">
        <v>181</v>
      </c>
      <c r="B183" s="4">
        <v>2</v>
      </c>
      <c r="C183" s="11">
        <v>-1.1000000000000001</v>
      </c>
      <c r="D183" s="4">
        <v>28.6</v>
      </c>
      <c r="E183" s="58">
        <v>7500</v>
      </c>
      <c r="F183">
        <f>INDEX(Sheet2!$J$2:$R$257,MATCH('נתוני 2014'!$E183,Sheet2!$J$2:$J$257,0),6)</f>
        <v>3</v>
      </c>
      <c r="G183" s="64">
        <f>INDEX(Sheet2!$J$2:$R$257,MATCH('נתוני 2014'!$E183,Sheet2!$J$2:$J$257,0),4)</f>
        <v>-0.74006000000000005</v>
      </c>
      <c r="H183">
        <f>F183-B183</f>
        <v>1</v>
      </c>
      <c r="I183" s="64">
        <f t="shared" ref="I183:I185" si="17">G183-C183</f>
        <v>0.35994000000000004</v>
      </c>
      <c r="J183">
        <v>3</v>
      </c>
    </row>
    <row r="184" spans="1:10">
      <c r="A184" s="1" t="s">
        <v>182</v>
      </c>
      <c r="B184" s="4">
        <v>2</v>
      </c>
      <c r="C184" s="13"/>
      <c r="D184" s="4">
        <v>2.4</v>
      </c>
      <c r="E184" s="58">
        <v>4501</v>
      </c>
      <c r="F184">
        <f>INDEX(Sheet2!$J$2:$R$257,MATCH('נתוני 2014'!$E184,Sheet2!$J$2:$J$257,0),6)</f>
        <v>3</v>
      </c>
      <c r="G184" s="64">
        <f>INDEX(Sheet2!$J$2:$R$257,MATCH('נתוני 2014'!$E184,Sheet2!$J$2:$J$257,0),4)</f>
        <v>-0.81599999999999995</v>
      </c>
      <c r="H184">
        <f>F184-B184</f>
        <v>1</v>
      </c>
      <c r="I184" s="64">
        <f t="shared" si="17"/>
        <v>-0.81599999999999995</v>
      </c>
      <c r="J184">
        <v>3</v>
      </c>
    </row>
    <row r="185" spans="1:10">
      <c r="A185" s="1" t="s">
        <v>183</v>
      </c>
      <c r="B185" s="4">
        <v>10</v>
      </c>
      <c r="C185" s="11">
        <v>2.6640000000000001</v>
      </c>
      <c r="D185" s="4">
        <v>7.3</v>
      </c>
      <c r="E185" s="58">
        <v>666</v>
      </c>
      <c r="F185">
        <f>INDEX(Sheet2!$J$2:$R$257,MATCH('נתוני 2014'!$E185,Sheet2!$J$2:$J$257,0),6)</f>
        <v>9</v>
      </c>
      <c r="G185" s="64">
        <f>INDEX(Sheet2!$J$2:$R$257,MATCH('נתוני 2014'!$E185,Sheet2!$J$2:$J$257,0),4)</f>
        <v>2.0076399999999999</v>
      </c>
      <c r="H185">
        <f>F185-B185</f>
        <v>-1</v>
      </c>
      <c r="I185" s="64">
        <f t="shared" si="17"/>
        <v>-0.65636000000000028</v>
      </c>
      <c r="J185">
        <v>9</v>
      </c>
    </row>
    <row r="186" spans="1:10">
      <c r="A186" s="1" t="s">
        <v>184</v>
      </c>
      <c r="B186" s="4">
        <v>4</v>
      </c>
      <c r="C186" s="11">
        <v>-0.41299999999999998</v>
      </c>
      <c r="D186" s="4">
        <v>5.4</v>
      </c>
      <c r="E186" s="58">
        <v>530</v>
      </c>
      <c r="F186">
        <f>INDEX(Sheet2!$J$2:$R$257,MATCH('נתוני 2014'!$E186,Sheet2!$J$2:$J$257,0),6)</f>
        <v>4</v>
      </c>
      <c r="G186" s="64">
        <f>INDEX(Sheet2!$J$2:$R$257,MATCH('נתוני 2014'!$E186,Sheet2!$J$2:$J$257,0),4)</f>
        <v>-0.16947999999999999</v>
      </c>
      <c r="H186">
        <f>F186-B186</f>
        <v>0</v>
      </c>
      <c r="J186">
        <v>4</v>
      </c>
    </row>
    <row r="187" spans="1:10">
      <c r="A187" s="1" t="s">
        <v>185</v>
      </c>
      <c r="B187" s="4">
        <v>2</v>
      </c>
      <c r="C187" s="11">
        <v>-1.101</v>
      </c>
      <c r="D187" s="4">
        <v>7.4</v>
      </c>
      <c r="E187" s="58">
        <v>511</v>
      </c>
      <c r="F187">
        <f>INDEX(Sheet2!$J$2:$R$257,MATCH('נתוני 2014'!$E187,Sheet2!$J$2:$J$257,0),6)</f>
        <v>2</v>
      </c>
      <c r="G187" s="64">
        <f>INDEX(Sheet2!$J$2:$R$257,MATCH('נתוני 2014'!$E187,Sheet2!$J$2:$J$257,0),4)</f>
        <v>-1.07121</v>
      </c>
      <c r="H187">
        <f>F187-B187</f>
        <v>0</v>
      </c>
      <c r="J187">
        <v>2</v>
      </c>
    </row>
    <row r="188" spans="1:10">
      <c r="A188" s="1" t="s">
        <v>186</v>
      </c>
      <c r="B188" s="4">
        <v>2</v>
      </c>
      <c r="C188" s="11">
        <v>-1.048</v>
      </c>
      <c r="D188" s="4">
        <v>12.3</v>
      </c>
      <c r="E188" s="58">
        <v>532</v>
      </c>
      <c r="F188">
        <f>INDEX(Sheet2!$J$2:$R$257,MATCH('נתוני 2014'!$E188,Sheet2!$J$2:$J$257,0),6)</f>
        <v>2</v>
      </c>
      <c r="G188" s="64">
        <f>INDEX(Sheet2!$J$2:$R$257,MATCH('נתוני 2014'!$E188,Sheet2!$J$2:$J$257,0),4)</f>
        <v>-1.19618</v>
      </c>
      <c r="H188">
        <f>F188-B188</f>
        <v>0</v>
      </c>
      <c r="J188">
        <v>2</v>
      </c>
    </row>
    <row r="189" spans="1:10">
      <c r="A189" s="1" t="s">
        <v>187</v>
      </c>
      <c r="B189" s="4">
        <v>2</v>
      </c>
      <c r="C189" s="11">
        <v>-1.272</v>
      </c>
      <c r="D189" s="4">
        <v>1.9</v>
      </c>
      <c r="E189" s="58">
        <v>4502</v>
      </c>
      <c r="F189">
        <f>INDEX(Sheet2!$J$2:$R$257,MATCH('נתוני 2014'!$E189,Sheet2!$J$2:$J$257,0),6)</f>
        <v>2</v>
      </c>
      <c r="G189" s="64">
        <f>INDEX(Sheet2!$J$2:$R$257,MATCH('נתוני 2014'!$E189,Sheet2!$J$2:$J$257,0),4)</f>
        <v>-0.97418000000000005</v>
      </c>
      <c r="H189">
        <f>F189-B189</f>
        <v>0</v>
      </c>
      <c r="J189">
        <v>2</v>
      </c>
    </row>
    <row r="190" spans="1:10">
      <c r="A190" s="1" t="s">
        <v>188</v>
      </c>
      <c r="B190" s="4">
        <v>4</v>
      </c>
      <c r="C190" s="11">
        <v>-0.38100000000000001</v>
      </c>
      <c r="D190" s="4">
        <v>47.5</v>
      </c>
      <c r="E190" s="58">
        <v>7600</v>
      </c>
      <c r="F190">
        <f>INDEX(Sheet2!$J$2:$R$257,MATCH('נתוני 2014'!$E190,Sheet2!$J$2:$J$257,0),6)</f>
        <v>4</v>
      </c>
      <c r="G190" s="64">
        <f>INDEX(Sheet2!$J$2:$R$257,MATCH('נתוני 2014'!$E190,Sheet2!$J$2:$J$257,0),4)</f>
        <v>-0.39504</v>
      </c>
      <c r="H190">
        <f>F190-B190</f>
        <v>0</v>
      </c>
      <c r="J190">
        <v>4</v>
      </c>
    </row>
    <row r="191" spans="1:10">
      <c r="A191" s="1" t="s">
        <v>189</v>
      </c>
      <c r="B191" s="4">
        <v>2</v>
      </c>
      <c r="C191" s="11">
        <v>-1.2729999999999999</v>
      </c>
      <c r="D191" s="4">
        <v>3.2</v>
      </c>
      <c r="E191" s="58">
        <v>3660</v>
      </c>
      <c r="F191">
        <f>INDEX(Sheet2!$J$2:$R$257,MATCH('נתוני 2014'!$E191,Sheet2!$J$2:$J$257,0),6)</f>
        <v>2</v>
      </c>
      <c r="G191" s="64">
        <f>INDEX(Sheet2!$J$2:$R$257,MATCH('נתוני 2014'!$E191,Sheet2!$J$2:$J$257,0),4)</f>
        <v>-1.6654</v>
      </c>
      <c r="H191">
        <f>F191-B191</f>
        <v>0</v>
      </c>
      <c r="J191">
        <v>1</v>
      </c>
    </row>
    <row r="192" spans="1:10">
      <c r="A192" s="2" t="s">
        <v>190</v>
      </c>
      <c r="B192" s="6">
        <v>5</v>
      </c>
      <c r="C192" s="11">
        <v>0.13500000000000001</v>
      </c>
      <c r="D192" s="16">
        <v>12.4</v>
      </c>
      <c r="E192" s="62">
        <v>6</v>
      </c>
      <c r="F192">
        <f>INDEX(Sheet2!$J$2:$R$257,MATCH('נתוני 2014'!$E192+10000,Sheet2!$J$2:$J$257,0),6)</f>
        <v>6</v>
      </c>
      <c r="G192" s="64">
        <f>INDEX(Sheet2!$J$2:$R$257,MATCH('נתוני 2014'!$E192+10000,Sheet2!$J$2:$J$257,0),4)</f>
        <v>0.36847000000000002</v>
      </c>
      <c r="H192">
        <f>F192-B192</f>
        <v>1</v>
      </c>
      <c r="I192" s="64">
        <f>G192-C192</f>
        <v>0.23347000000000001</v>
      </c>
      <c r="J192">
        <v>5</v>
      </c>
    </row>
    <row r="193" spans="1:10">
      <c r="A193" s="2" t="s">
        <v>191</v>
      </c>
      <c r="B193" s="6">
        <v>5</v>
      </c>
      <c r="C193" s="11">
        <v>0.31</v>
      </c>
      <c r="D193" s="16">
        <v>12</v>
      </c>
      <c r="E193" s="62">
        <v>7</v>
      </c>
      <c r="F193">
        <f>INDEX(Sheet2!$J$2:$R$257,MATCH('נתוני 2014'!$E193+10000,Sheet2!$J$2:$J$257,0),6)</f>
        <v>5</v>
      </c>
      <c r="G193" s="64">
        <f>INDEX(Sheet2!$J$2:$R$257,MATCH('נתוני 2014'!$E193+10000,Sheet2!$J$2:$J$257,0),4)</f>
        <v>0.17197000000000001</v>
      </c>
      <c r="H193">
        <f>F193-B193</f>
        <v>0</v>
      </c>
      <c r="J193">
        <v>5</v>
      </c>
    </row>
    <row r="194" spans="1:10">
      <c r="A194" s="2" t="s">
        <v>192</v>
      </c>
      <c r="B194" s="6">
        <v>8</v>
      </c>
      <c r="C194" s="11">
        <v>1.0669999999999999</v>
      </c>
      <c r="D194" s="16">
        <v>41.1</v>
      </c>
      <c r="E194" s="62">
        <v>16</v>
      </c>
      <c r="F194">
        <f>INDEX(Sheet2!$J$2:$R$257,MATCH('נתוני 2014'!$E194+10000,Sheet2!$J$2:$J$257,0),6)</f>
        <v>8</v>
      </c>
      <c r="G194" s="64">
        <f>INDEX(Sheet2!$J$2:$R$257,MATCH('נתוני 2014'!$E194+10000,Sheet2!$J$2:$J$257,0),4)</f>
        <v>1.1773499999999999</v>
      </c>
      <c r="H194">
        <f>F194-B194</f>
        <v>0</v>
      </c>
      <c r="J194">
        <v>8</v>
      </c>
    </row>
    <row r="195" spans="1:10">
      <c r="A195" s="2" t="s">
        <v>193</v>
      </c>
      <c r="B195" s="6">
        <v>7</v>
      </c>
      <c r="C195" s="11">
        <v>0.999</v>
      </c>
      <c r="D195" s="16">
        <v>35.9</v>
      </c>
      <c r="E195" s="62">
        <v>9</v>
      </c>
      <c r="F195">
        <f>INDEX(Sheet2!$J$2:$R$257,MATCH('נתוני 2014'!$E195+10000,Sheet2!$J$2:$J$257,0),6)</f>
        <v>8</v>
      </c>
      <c r="G195" s="64">
        <f>INDEX(Sheet2!$J$2:$R$257,MATCH('נתוני 2014'!$E195+10000,Sheet2!$J$2:$J$257,0),4)</f>
        <v>1.12025</v>
      </c>
      <c r="H195">
        <f>F195-B195</f>
        <v>1</v>
      </c>
      <c r="I195" s="64">
        <f>G195-C195</f>
        <v>0.12124999999999997</v>
      </c>
      <c r="J195">
        <v>8</v>
      </c>
    </row>
    <row r="196" spans="1:10">
      <c r="A196" s="2" t="s">
        <v>194</v>
      </c>
      <c r="B196" s="6">
        <v>5</v>
      </c>
      <c r="C196" s="11">
        <v>0.13600000000000001</v>
      </c>
      <c r="D196" s="16">
        <v>14.4</v>
      </c>
      <c r="E196" s="62">
        <v>40</v>
      </c>
      <c r="F196">
        <f>INDEX(Sheet2!$J$2:$R$257,MATCH('נתוני 2014'!$E196+10000,Sheet2!$J$2:$J$257,0),6)</f>
        <v>5</v>
      </c>
      <c r="G196" s="64">
        <f>INDEX(Sheet2!$J$2:$R$257,MATCH('נתוני 2014'!$E196+10000,Sheet2!$J$2:$J$257,0),4)</f>
        <v>0.13619999999999999</v>
      </c>
      <c r="H196">
        <f>F196-B196</f>
        <v>0</v>
      </c>
      <c r="J196">
        <v>5</v>
      </c>
    </row>
    <row r="197" spans="1:10">
      <c r="A197" s="1" t="s">
        <v>195</v>
      </c>
      <c r="B197" s="4">
        <v>4</v>
      </c>
      <c r="C197" s="11">
        <v>-0.47899999999999998</v>
      </c>
      <c r="D197" s="4">
        <v>11.7</v>
      </c>
      <c r="E197" s="58">
        <v>534</v>
      </c>
      <c r="F197">
        <f>INDEX(Sheet2!$J$2:$R$257,MATCH('נתוני 2014'!$E197,Sheet2!$J$2:$J$257,0),6)</f>
        <v>4</v>
      </c>
      <c r="G197" s="64">
        <f>INDEX(Sheet2!$J$2:$R$257,MATCH('נתוני 2014'!$E197,Sheet2!$J$2:$J$257,0),4)</f>
        <v>-0.36014000000000002</v>
      </c>
      <c r="H197">
        <f>F197-B197</f>
        <v>0</v>
      </c>
      <c r="J197">
        <v>4</v>
      </c>
    </row>
    <row r="198" spans="1:10">
      <c r="A198" s="1" t="s">
        <v>196</v>
      </c>
      <c r="B198" s="4">
        <v>5</v>
      </c>
      <c r="C198" s="11">
        <v>-5.3999999999999999E-2</v>
      </c>
      <c r="D198" s="4">
        <v>43.8</v>
      </c>
      <c r="E198" s="58">
        <v>7700</v>
      </c>
      <c r="F198">
        <f>INDEX(Sheet2!$J$2:$R$257,MATCH('נתוני 2014'!$E198,Sheet2!$J$2:$J$257,0),6)</f>
        <v>5</v>
      </c>
      <c r="G198" s="64">
        <f>INDEX(Sheet2!$J$2:$R$257,MATCH('נתוני 2014'!$E198,Sheet2!$J$2:$J$257,0),4)</f>
        <v>-2.8230000000000002E-2</v>
      </c>
      <c r="H198">
        <f>F198-B198</f>
        <v>0</v>
      </c>
      <c r="J198">
        <v>5</v>
      </c>
    </row>
    <row r="199" spans="1:10">
      <c r="A199" s="1" t="s">
        <v>197</v>
      </c>
      <c r="B199" s="4">
        <v>2</v>
      </c>
      <c r="C199" s="11">
        <v>-1.141</v>
      </c>
      <c r="D199" s="4">
        <v>23.5</v>
      </c>
      <c r="E199" s="58">
        <v>531</v>
      </c>
      <c r="F199">
        <f>INDEX(Sheet2!$J$2:$R$257,MATCH('נתוני 2014'!$E199,Sheet2!$J$2:$J$257,0),6)</f>
        <v>2</v>
      </c>
      <c r="G199" s="64">
        <f>INDEX(Sheet2!$J$2:$R$257,MATCH('נתוני 2014'!$E199,Sheet2!$J$2:$J$257,0),4)</f>
        <v>-0.94472</v>
      </c>
      <c r="H199">
        <f>F199-B199</f>
        <v>0</v>
      </c>
      <c r="J199">
        <v>3</v>
      </c>
    </row>
    <row r="200" spans="1:10">
      <c r="A200" s="2" t="s">
        <v>198</v>
      </c>
      <c r="B200" s="6">
        <v>6</v>
      </c>
      <c r="C200" s="11">
        <v>0.47599999999999998</v>
      </c>
      <c r="D200" s="16">
        <v>4.2</v>
      </c>
      <c r="E200" s="62">
        <v>75</v>
      </c>
      <c r="F200">
        <f>INDEX(Sheet2!$J$2:$R$257,MATCH('נתוני 2014'!$E200+10000,Sheet2!$J$2:$J$257,0),6)</f>
        <v>6</v>
      </c>
      <c r="G200" s="64">
        <f>INDEX(Sheet2!$J$2:$R$257,MATCH('נתוני 2014'!$E200+10000,Sheet2!$J$2:$J$257,0),4)</f>
        <v>0.35482999999999998</v>
      </c>
      <c r="H200">
        <f>F200-B200</f>
        <v>0</v>
      </c>
      <c r="J200">
        <v>5</v>
      </c>
    </row>
    <row r="201" spans="1:10">
      <c r="A201" s="3" t="s">
        <v>199</v>
      </c>
      <c r="B201" s="8">
        <v>5</v>
      </c>
      <c r="C201" s="14">
        <v>0.223</v>
      </c>
      <c r="D201" s="8">
        <v>24.2</v>
      </c>
      <c r="E201" s="59">
        <v>2560</v>
      </c>
      <c r="F201">
        <f>INDEX(Sheet2!$J$2:$R$257,MATCH('נתוני 2014'!$E201,Sheet2!$J$2:$J$257,0),6)</f>
        <v>4</v>
      </c>
      <c r="G201" s="64">
        <f>INDEX(Sheet2!$J$2:$R$257,MATCH('נתוני 2014'!$E201,Sheet2!$J$2:$J$257,0),4)</f>
        <v>-0.28669</v>
      </c>
      <c r="H201">
        <f>F201-B201</f>
        <v>-1</v>
      </c>
      <c r="I201" s="64">
        <f t="shared" ref="I201:I203" si="18">G201-C201</f>
        <v>-0.50968999999999998</v>
      </c>
      <c r="J201">
        <v>4</v>
      </c>
    </row>
    <row r="202" spans="1:10">
      <c r="A202" s="1" t="s">
        <v>200</v>
      </c>
      <c r="B202" s="4">
        <v>2</v>
      </c>
      <c r="C202" s="11">
        <v>-1.0009999999999999</v>
      </c>
      <c r="D202" s="4">
        <v>23.6</v>
      </c>
      <c r="E202" s="58">
        <v>637</v>
      </c>
      <c r="F202">
        <f>INDEX(Sheet2!$J$2:$R$257,MATCH('נתוני 2014'!$E202,Sheet2!$J$2:$J$257,0),6)</f>
        <v>3</v>
      </c>
      <c r="G202" s="64">
        <f>INDEX(Sheet2!$J$2:$R$257,MATCH('נתוני 2014'!$E202,Sheet2!$J$2:$J$257,0),4)</f>
        <v>-0.78866999999999998</v>
      </c>
      <c r="H202">
        <f>F202-B202</f>
        <v>1</v>
      </c>
      <c r="I202" s="64">
        <f t="shared" si="18"/>
        <v>0.21232999999999991</v>
      </c>
      <c r="J202">
        <v>3</v>
      </c>
    </row>
    <row r="203" spans="1:10">
      <c r="A203" s="1" t="s">
        <v>201</v>
      </c>
      <c r="B203" s="4">
        <v>2</v>
      </c>
      <c r="C203" s="11">
        <v>-1.516</v>
      </c>
      <c r="D203" s="4">
        <v>15.3</v>
      </c>
      <c r="E203" s="58">
        <v>1192</v>
      </c>
      <c r="F203">
        <f>INDEX(Sheet2!$J$2:$R$257,MATCH('נתוני 2014'!$E203,Sheet2!$J$2:$J$257,0),6)</f>
        <v>1</v>
      </c>
      <c r="G203" s="64">
        <f>INDEX(Sheet2!$J$2:$R$257,MATCH('נתוני 2014'!$E203,Sheet2!$J$2:$J$257,0),4)</f>
        <v>-2.0102600000000002</v>
      </c>
      <c r="H203">
        <f>F203-B203</f>
        <v>-1</v>
      </c>
      <c r="I203" s="64">
        <f t="shared" si="18"/>
        <v>-0.49426000000000014</v>
      </c>
      <c r="J203">
        <v>1</v>
      </c>
    </row>
    <row r="204" spans="1:10">
      <c r="A204" s="1" t="s">
        <v>202</v>
      </c>
      <c r="B204" s="4">
        <v>2</v>
      </c>
      <c r="C204" s="11">
        <v>-1.2889999999999999</v>
      </c>
      <c r="D204" s="4">
        <v>12.1</v>
      </c>
      <c r="E204" s="58">
        <v>537</v>
      </c>
      <c r="F204">
        <f>INDEX(Sheet2!$J$2:$R$257,MATCH('נתוני 2014'!$E204,Sheet2!$J$2:$J$257,0),6)</f>
        <v>2</v>
      </c>
      <c r="G204" s="64">
        <f>INDEX(Sheet2!$J$2:$R$257,MATCH('נתוני 2014'!$E204,Sheet2!$J$2:$J$257,0),4)</f>
        <v>-1.00092</v>
      </c>
      <c r="H204">
        <f>F204-B204</f>
        <v>0</v>
      </c>
      <c r="J204">
        <v>2</v>
      </c>
    </row>
    <row r="205" spans="1:10">
      <c r="A205" s="1" t="s">
        <v>203</v>
      </c>
      <c r="B205" s="4">
        <v>4</v>
      </c>
      <c r="C205" s="11">
        <v>-0.504</v>
      </c>
      <c r="D205" s="4">
        <v>3</v>
      </c>
      <c r="E205" s="58">
        <v>535</v>
      </c>
      <c r="F205">
        <f>INDEX(Sheet2!$J$2:$R$257,MATCH('נתוני 2014'!$E205,Sheet2!$J$2:$J$257,0),6)</f>
        <v>5</v>
      </c>
      <c r="G205" s="64">
        <f>INDEX(Sheet2!$J$2:$R$257,MATCH('נתוני 2014'!$E205,Sheet2!$J$2:$J$257,0),4)</f>
        <v>8.1530000000000005E-2</v>
      </c>
      <c r="H205">
        <f>F205-B205</f>
        <v>1</v>
      </c>
      <c r="I205" s="64">
        <f>G205-C205</f>
        <v>0.58552999999999999</v>
      </c>
      <c r="J205">
        <v>5</v>
      </c>
    </row>
    <row r="206" spans="1:10">
      <c r="A206" s="1" t="s">
        <v>204</v>
      </c>
      <c r="B206" s="4">
        <v>4</v>
      </c>
      <c r="C206" s="11">
        <v>-0.21299999999999999</v>
      </c>
      <c r="D206" s="4">
        <v>5.6</v>
      </c>
      <c r="E206" s="58">
        <v>536</v>
      </c>
      <c r="F206">
        <f>INDEX(Sheet2!$J$2:$R$257,MATCH('נתוני 2014'!$E206,Sheet2!$J$2:$J$257,0),6)</f>
        <v>4</v>
      </c>
      <c r="G206" s="64">
        <f>INDEX(Sheet2!$J$2:$R$257,MATCH('נתוני 2014'!$E206,Sheet2!$J$2:$J$257,0),4)</f>
        <v>-0.21331</v>
      </c>
      <c r="H206">
        <f>F206-B206</f>
        <v>0</v>
      </c>
      <c r="J206">
        <v>4</v>
      </c>
    </row>
    <row r="207" spans="1:10">
      <c r="A207" s="1" t="s">
        <v>205</v>
      </c>
      <c r="B207" s="4">
        <v>6</v>
      </c>
      <c r="C207" s="11">
        <v>0.57799999999999996</v>
      </c>
      <c r="D207" s="4">
        <v>36.700000000000003</v>
      </c>
      <c r="E207" s="58">
        <v>7800</v>
      </c>
      <c r="F207">
        <f>INDEX(Sheet2!$J$2:$R$257,MATCH('נתוני 2014'!$E207,Sheet2!$J$2:$J$257,0),6)</f>
        <v>7</v>
      </c>
      <c r="G207" s="64">
        <f>INDEX(Sheet2!$J$2:$R$257,MATCH('נתוני 2014'!$E207,Sheet2!$J$2:$J$257,0),4)</f>
        <v>0.64207999999999998</v>
      </c>
      <c r="H207">
        <f>F207-B207</f>
        <v>1</v>
      </c>
      <c r="I207" s="64">
        <f t="shared" ref="I207:I210" si="19">G207-C207</f>
        <v>6.4080000000000026E-2</v>
      </c>
      <c r="J207">
        <v>6</v>
      </c>
    </row>
    <row r="208" spans="1:10">
      <c r="A208" s="1" t="s">
        <v>206</v>
      </c>
      <c r="B208" s="4">
        <v>6</v>
      </c>
      <c r="C208" s="11">
        <v>0.63700000000000001</v>
      </c>
      <c r="D208" s="4">
        <v>5.4</v>
      </c>
      <c r="E208" s="58">
        <v>171</v>
      </c>
      <c r="F208">
        <f>INDEX(Sheet2!$J$2:$R$257,MATCH('נתוני 2014'!$E208,Sheet2!$J$2:$J$257,0),6)</f>
        <v>8</v>
      </c>
      <c r="G208" s="64">
        <f>INDEX(Sheet2!$J$2:$R$257,MATCH('נתוני 2014'!$E208,Sheet2!$J$2:$J$257,0),4)</f>
        <v>1.39584</v>
      </c>
      <c r="H208">
        <f>F208-B208</f>
        <v>2</v>
      </c>
      <c r="I208" s="64">
        <f t="shared" si="19"/>
        <v>0.75883999999999996</v>
      </c>
      <c r="J208">
        <v>8</v>
      </c>
    </row>
    <row r="209" spans="1:10">
      <c r="A209" s="1" t="s">
        <v>207</v>
      </c>
      <c r="B209" s="4">
        <v>6</v>
      </c>
      <c r="C209" s="11">
        <v>0.60299999999999998</v>
      </c>
      <c r="D209" s="4">
        <v>225.4</v>
      </c>
      <c r="E209" s="58">
        <v>7900</v>
      </c>
      <c r="F209">
        <f>INDEX(Sheet2!$J$2:$R$257,MATCH('נתוני 2014'!$E209,Sheet2!$J$2:$J$257,0),6)</f>
        <v>7</v>
      </c>
      <c r="G209" s="64">
        <f>INDEX(Sheet2!$J$2:$R$257,MATCH('נתוני 2014'!$E209,Sheet2!$J$2:$J$257,0),4)</f>
        <v>0.65466000000000002</v>
      </c>
      <c r="H209">
        <f>F209-B209</f>
        <v>1</v>
      </c>
      <c r="I209" s="64">
        <f t="shared" si="19"/>
        <v>5.1660000000000039E-2</v>
      </c>
      <c r="J209">
        <v>6</v>
      </c>
    </row>
    <row r="210" spans="1:10">
      <c r="A210" s="1" t="s">
        <v>208</v>
      </c>
      <c r="B210" s="4">
        <v>4</v>
      </c>
      <c r="C210" s="11">
        <v>-0.46500000000000002</v>
      </c>
      <c r="D210" s="4">
        <v>32.9</v>
      </c>
      <c r="E210" s="58">
        <v>8000</v>
      </c>
      <c r="F210">
        <f>INDEX(Sheet2!$J$2:$R$257,MATCH('נתוני 2014'!$E210,Sheet2!$J$2:$J$257,0),6)</f>
        <v>2</v>
      </c>
      <c r="G210" s="64">
        <f>INDEX(Sheet2!$J$2:$R$257,MATCH('נתוני 2014'!$E210,Sheet2!$J$2:$J$257,0),4)</f>
        <v>-1.0113700000000001</v>
      </c>
      <c r="H210">
        <f>F210-B210</f>
        <v>-2</v>
      </c>
      <c r="I210" s="64">
        <f t="shared" si="19"/>
        <v>-0.54637000000000002</v>
      </c>
      <c r="J210">
        <v>2</v>
      </c>
    </row>
    <row r="211" spans="1:10">
      <c r="A211" s="1" t="s">
        <v>209</v>
      </c>
      <c r="B211" s="4">
        <v>5</v>
      </c>
      <c r="C211" s="11">
        <v>0.35299999999999998</v>
      </c>
      <c r="D211" s="4">
        <v>4.2</v>
      </c>
      <c r="E211" s="58">
        <v>3557</v>
      </c>
      <c r="F211">
        <f>INDEX(Sheet2!$J$2:$R$257,MATCH('נתוני 2014'!$E211,Sheet2!$J$2:$J$257,0),6)</f>
        <v>5</v>
      </c>
      <c r="G211" s="64">
        <f>INDEX(Sheet2!$J$2:$R$257,MATCH('נתוני 2014'!$E211,Sheet2!$J$2:$J$257,0),4)</f>
        <v>-7.9320000000000002E-2</v>
      </c>
      <c r="H211">
        <f>F211-B211</f>
        <v>0</v>
      </c>
      <c r="J211">
        <v>5</v>
      </c>
    </row>
    <row r="212" spans="1:10">
      <c r="A212" s="1" t="s">
        <v>210</v>
      </c>
      <c r="B212" s="4">
        <v>7</v>
      </c>
      <c r="C212" s="11">
        <v>0.97699999999999998</v>
      </c>
      <c r="D212" s="4">
        <v>19.600000000000001</v>
      </c>
      <c r="E212" s="58">
        <v>195</v>
      </c>
      <c r="F212">
        <f>INDEX(Sheet2!$J$2:$R$257,MATCH('נתוני 2014'!$E212,Sheet2!$J$2:$J$257,0),6)</f>
        <v>8</v>
      </c>
      <c r="G212" s="64">
        <f>INDEX(Sheet2!$J$2:$R$257,MATCH('נתוני 2014'!$E212,Sheet2!$J$2:$J$257,0),4)</f>
        <v>1.1528499999999999</v>
      </c>
      <c r="H212">
        <f>F212-B212</f>
        <v>1</v>
      </c>
      <c r="I212" s="64">
        <f>G212-C212</f>
        <v>0.17584999999999995</v>
      </c>
      <c r="J212">
        <v>8</v>
      </c>
    </row>
    <row r="213" spans="1:10">
      <c r="A213" s="1" t="s">
        <v>211</v>
      </c>
      <c r="B213" s="4">
        <v>2</v>
      </c>
      <c r="C213" s="11">
        <v>-1.3580000000000001</v>
      </c>
      <c r="D213" s="4">
        <v>21</v>
      </c>
      <c r="E213" s="58">
        <v>638</v>
      </c>
      <c r="F213">
        <f>INDEX(Sheet2!$J$2:$R$257,MATCH('נתוני 2014'!$E213,Sheet2!$J$2:$J$257,0),6)</f>
        <v>2</v>
      </c>
      <c r="G213" s="64">
        <f>INDEX(Sheet2!$J$2:$R$257,MATCH('נתוני 2014'!$E213,Sheet2!$J$2:$J$257,0),4)</f>
        <v>-1.0112099999999999</v>
      </c>
      <c r="H213">
        <f>F213-B213</f>
        <v>0</v>
      </c>
      <c r="J213">
        <v>2</v>
      </c>
    </row>
    <row r="214" spans="1:10">
      <c r="A214" s="1" t="s">
        <v>212</v>
      </c>
      <c r="B214" s="4">
        <v>5</v>
      </c>
      <c r="C214" s="11">
        <v>0.24199999999999999</v>
      </c>
      <c r="D214" s="4">
        <v>6.8</v>
      </c>
      <c r="E214" s="58">
        <v>4100</v>
      </c>
      <c r="F214">
        <f>INDEX(Sheet2!$J$2:$R$257,MATCH('נתוני 2014'!$E214,Sheet2!$J$2:$J$257,0),6)</f>
        <v>5</v>
      </c>
      <c r="G214" s="64">
        <f>INDEX(Sheet2!$J$2:$R$257,MATCH('נתוני 2014'!$E214,Sheet2!$J$2:$J$257,0),4)</f>
        <v>-9.0179999999999996E-2</v>
      </c>
      <c r="H214">
        <f>F214-B214</f>
        <v>0</v>
      </c>
      <c r="J214">
        <v>5</v>
      </c>
    </row>
    <row r="215" spans="1:10">
      <c r="A215" s="1" t="s">
        <v>213</v>
      </c>
      <c r="B215" s="4">
        <v>8</v>
      </c>
      <c r="C215" s="11">
        <v>1.2050000000000001</v>
      </c>
      <c r="D215" s="4">
        <v>36.6</v>
      </c>
      <c r="E215" s="58">
        <v>2620</v>
      </c>
      <c r="F215">
        <f>INDEX(Sheet2!$J$2:$R$257,MATCH('נתוני 2014'!$E215,Sheet2!$J$2:$J$257,0),6)</f>
        <v>8</v>
      </c>
      <c r="G215" s="64">
        <f>INDEX(Sheet2!$J$2:$R$257,MATCH('נתוני 2014'!$E215,Sheet2!$J$2:$J$257,0),4)</f>
        <v>1.51288</v>
      </c>
      <c r="H215">
        <f>F215-B215</f>
        <v>0</v>
      </c>
      <c r="J215">
        <v>8</v>
      </c>
    </row>
    <row r="216" spans="1:10">
      <c r="A216" s="1" t="s">
        <v>214</v>
      </c>
      <c r="B216" s="4">
        <v>4</v>
      </c>
      <c r="C216" s="11">
        <v>-0.27400000000000002</v>
      </c>
      <c r="D216" s="4">
        <v>7</v>
      </c>
      <c r="E216" s="58">
        <v>3611</v>
      </c>
      <c r="F216">
        <f>INDEX(Sheet2!$J$2:$R$257,MATCH('נתוני 2014'!$E216,Sheet2!$J$2:$J$257,0),6)</f>
        <v>2</v>
      </c>
      <c r="G216" s="64">
        <f>INDEX(Sheet2!$J$2:$R$257,MATCH('נתוני 2014'!$E216,Sheet2!$J$2:$J$257,0),4)</f>
        <v>-0.96492</v>
      </c>
      <c r="H216">
        <f>F216-B216</f>
        <v>-2</v>
      </c>
      <c r="I216" s="64">
        <f t="shared" ref="I216:I218" si="20">G216-C216</f>
        <v>-0.69091999999999998</v>
      </c>
      <c r="J216">
        <v>3</v>
      </c>
    </row>
    <row r="217" spans="1:10">
      <c r="A217" s="1" t="s">
        <v>215</v>
      </c>
      <c r="B217" s="4">
        <v>5</v>
      </c>
      <c r="C217" s="11">
        <v>0.161</v>
      </c>
      <c r="D217" s="4">
        <v>54.3</v>
      </c>
      <c r="E217" s="58">
        <v>6800</v>
      </c>
      <c r="F217">
        <f>INDEX(Sheet2!$J$2:$R$257,MATCH('נתוני 2014'!$E217,Sheet2!$J$2:$J$257,0),6)</f>
        <v>6</v>
      </c>
      <c r="G217" s="64">
        <f>INDEX(Sheet2!$J$2:$R$257,MATCH('נתוני 2014'!$E217,Sheet2!$J$2:$J$257,0),4)</f>
        <v>0.24926000000000001</v>
      </c>
      <c r="H217">
        <f>F217-B217</f>
        <v>1</v>
      </c>
      <c r="I217" s="64">
        <f t="shared" si="20"/>
        <v>8.8260000000000005E-2</v>
      </c>
      <c r="J217">
        <v>5</v>
      </c>
    </row>
    <row r="218" spans="1:10">
      <c r="A218" s="1" t="s">
        <v>216</v>
      </c>
      <c r="B218" s="4">
        <v>6</v>
      </c>
      <c r="C218" s="11">
        <v>0.51100000000000001</v>
      </c>
      <c r="D218" s="4">
        <v>39</v>
      </c>
      <c r="E218" s="58">
        <v>9500</v>
      </c>
      <c r="F218">
        <f>INDEX(Sheet2!$J$2:$R$257,MATCH('נתוני 2014'!$E218,Sheet2!$J$2:$J$257,0),6)</f>
        <v>7</v>
      </c>
      <c r="G218" s="64">
        <f>INDEX(Sheet2!$J$2:$R$257,MATCH('נתוני 2014'!$E218,Sheet2!$J$2:$J$257,0),4)</f>
        <v>0.56723000000000001</v>
      </c>
      <c r="H218">
        <f>F218-B218</f>
        <v>1</v>
      </c>
      <c r="I218" s="64">
        <f t="shared" si="20"/>
        <v>5.6230000000000002E-2</v>
      </c>
      <c r="J218">
        <v>6</v>
      </c>
    </row>
    <row r="219" spans="1:10">
      <c r="A219" s="1" t="s">
        <v>217</v>
      </c>
      <c r="B219" s="4">
        <v>4</v>
      </c>
      <c r="C219" s="11">
        <v>-0.375</v>
      </c>
      <c r="D219" s="4">
        <v>50.6</v>
      </c>
      <c r="E219" s="58">
        <v>2630</v>
      </c>
      <c r="F219">
        <f>INDEX(Sheet2!$J$2:$R$257,MATCH('נתוני 2014'!$E219,Sheet2!$J$2:$J$257,0),6)</f>
        <v>4</v>
      </c>
      <c r="G219" s="64">
        <f>INDEX(Sheet2!$J$2:$R$257,MATCH('נתוני 2014'!$E219,Sheet2!$J$2:$J$257,0),4)</f>
        <v>-0.37807000000000002</v>
      </c>
      <c r="H219">
        <f>F219-B219</f>
        <v>0</v>
      </c>
      <c r="J219">
        <v>4</v>
      </c>
    </row>
    <row r="220" spans="1:10">
      <c r="A220" s="1" t="s">
        <v>218</v>
      </c>
      <c r="B220" s="4">
        <v>8</v>
      </c>
      <c r="C220" s="11">
        <v>1.3280000000000001</v>
      </c>
      <c r="D220" s="4">
        <v>17.600000000000001</v>
      </c>
      <c r="E220" s="58">
        <v>2300</v>
      </c>
      <c r="F220">
        <f>INDEX(Sheet2!$J$2:$R$257,MATCH('נתוני 2014'!$E220,Sheet2!$J$2:$J$257,0),6)</f>
        <v>8</v>
      </c>
      <c r="G220" s="64">
        <f>INDEX(Sheet2!$J$2:$R$257,MATCH('נתוני 2014'!$E220,Sheet2!$J$2:$J$257,0),4)</f>
        <v>1.3069500000000001</v>
      </c>
      <c r="H220">
        <f>F220-B220</f>
        <v>0</v>
      </c>
      <c r="J220">
        <v>8</v>
      </c>
    </row>
    <row r="221" spans="1:10">
      <c r="A221" s="1" t="s">
        <v>219</v>
      </c>
      <c r="B221" s="4">
        <v>5</v>
      </c>
      <c r="C221" s="11">
        <v>1.9E-2</v>
      </c>
      <c r="D221" s="4">
        <v>38.9</v>
      </c>
      <c r="E221" s="58">
        <v>9600</v>
      </c>
      <c r="F221">
        <f>INDEX(Sheet2!$J$2:$R$257,MATCH('נתוני 2014'!$E221,Sheet2!$J$2:$J$257,0),6)</f>
        <v>5</v>
      </c>
      <c r="G221" s="64">
        <f>INDEX(Sheet2!$J$2:$R$257,MATCH('נתוני 2014'!$E221,Sheet2!$J$2:$J$257,0),4)</f>
        <v>1.84E-2</v>
      </c>
      <c r="H221">
        <f>F221-B221</f>
        <v>0</v>
      </c>
      <c r="J221">
        <v>5</v>
      </c>
    </row>
    <row r="222" spans="1:10">
      <c r="A222" s="1" t="s">
        <v>220</v>
      </c>
      <c r="B222" s="4">
        <v>3</v>
      </c>
      <c r="C222" s="11">
        <v>-0.67</v>
      </c>
      <c r="D222" s="4">
        <v>3.8</v>
      </c>
      <c r="E222" s="58">
        <v>1137</v>
      </c>
      <c r="F222">
        <f>INDEX(Sheet2!$J$2:$R$257,MATCH('נתוני 2014'!$E222,Sheet2!$J$2:$J$257,0),6)</f>
        <v>2</v>
      </c>
      <c r="G222" s="64">
        <f>INDEX(Sheet2!$J$2:$R$257,MATCH('נתוני 2014'!$E222,Sheet2!$J$2:$J$257,0),4)</f>
        <v>-1.09219</v>
      </c>
      <c r="H222">
        <f>F222-B222</f>
        <v>-1</v>
      </c>
      <c r="I222" s="64">
        <f t="shared" ref="I222:I224" si="21">G222-C222</f>
        <v>-0.42218999999999995</v>
      </c>
      <c r="J222">
        <v>2</v>
      </c>
    </row>
    <row r="223" spans="1:10">
      <c r="A223" s="1" t="s">
        <v>221</v>
      </c>
      <c r="B223" s="4">
        <v>6</v>
      </c>
      <c r="C223" s="11">
        <v>0.60699999999999998</v>
      </c>
      <c r="D223" s="4">
        <v>39.6</v>
      </c>
      <c r="E223" s="58">
        <v>8200</v>
      </c>
      <c r="F223">
        <f>INDEX(Sheet2!$J$2:$R$257,MATCH('נתוני 2014'!$E223,Sheet2!$J$2:$J$257,0),6)</f>
        <v>7</v>
      </c>
      <c r="G223" s="64">
        <f>INDEX(Sheet2!$J$2:$R$257,MATCH('נתוני 2014'!$E223,Sheet2!$J$2:$J$257,0),4)</f>
        <v>0.59028000000000003</v>
      </c>
      <c r="H223">
        <f>F223-B223</f>
        <v>1</v>
      </c>
      <c r="I223" s="64">
        <f t="shared" si="21"/>
        <v>-1.6719999999999957E-2</v>
      </c>
      <c r="J223">
        <v>6</v>
      </c>
    </row>
    <row r="224" spans="1:10">
      <c r="A224" s="1" t="s">
        <v>222</v>
      </c>
      <c r="B224" s="4">
        <v>4</v>
      </c>
      <c r="C224" s="11">
        <v>-0.58699999999999997</v>
      </c>
      <c r="D224" s="4">
        <v>21.3</v>
      </c>
      <c r="E224" s="58">
        <v>1034</v>
      </c>
      <c r="F224">
        <f>INDEX(Sheet2!$J$2:$R$257,MATCH('נתוני 2014'!$E224,Sheet2!$J$2:$J$257,0),6)</f>
        <v>3</v>
      </c>
      <c r="G224" s="64">
        <f>INDEX(Sheet2!$J$2:$R$257,MATCH('נתוני 2014'!$E224,Sheet2!$J$2:$J$257,0),4)</f>
        <v>-0.59394000000000002</v>
      </c>
      <c r="H224">
        <f>F224-B224</f>
        <v>-1</v>
      </c>
      <c r="I224" s="64">
        <f t="shared" si="21"/>
        <v>-6.9400000000000572E-3</v>
      </c>
      <c r="J224">
        <v>3</v>
      </c>
    </row>
    <row r="225" spans="1:10">
      <c r="A225" s="1" t="s">
        <v>223</v>
      </c>
      <c r="B225" s="4">
        <v>5</v>
      </c>
      <c r="C225" s="11">
        <v>-0.10199999999999999</v>
      </c>
      <c r="D225" s="4">
        <v>10.7</v>
      </c>
      <c r="E225" s="58">
        <v>469</v>
      </c>
      <c r="F225">
        <f>INDEX(Sheet2!$J$2:$R$257,MATCH('נתוני 2014'!$E225,Sheet2!$J$2:$J$257,0),6)</f>
        <v>5</v>
      </c>
      <c r="G225" s="64">
        <f>INDEX(Sheet2!$J$2:$R$257,MATCH('נתוני 2014'!$E225,Sheet2!$J$2:$J$257,0),4)</f>
        <v>0.10117</v>
      </c>
      <c r="H225">
        <f>F225-B225</f>
        <v>0</v>
      </c>
      <c r="J225">
        <v>5</v>
      </c>
    </row>
    <row r="226" spans="1:10">
      <c r="A226" s="1" t="s">
        <v>224</v>
      </c>
      <c r="B226" s="4">
        <v>5</v>
      </c>
      <c r="C226" s="11">
        <v>-6.0000000000000001E-3</v>
      </c>
      <c r="D226" s="4">
        <v>23.1</v>
      </c>
      <c r="E226" s="58">
        <v>2800</v>
      </c>
      <c r="F226">
        <f>INDEX(Sheet2!$J$2:$R$257,MATCH('נתוני 2014'!$E226,Sheet2!$J$2:$J$257,0),6)</f>
        <v>5</v>
      </c>
      <c r="G226" s="64">
        <f>INDEX(Sheet2!$J$2:$R$257,MATCH('נתוני 2014'!$E226,Sheet2!$J$2:$J$257,0),4)</f>
        <v>-1.362E-2</v>
      </c>
      <c r="H226">
        <f>F226-B226</f>
        <v>0</v>
      </c>
      <c r="J226">
        <v>5</v>
      </c>
    </row>
    <row r="227" spans="1:10">
      <c r="A227" s="1" t="s">
        <v>225</v>
      </c>
      <c r="B227" s="4">
        <v>6</v>
      </c>
      <c r="C227" s="11">
        <v>0.52200000000000002</v>
      </c>
      <c r="D227" s="4">
        <v>6.7</v>
      </c>
      <c r="E227" s="58">
        <v>3640</v>
      </c>
      <c r="F227">
        <f>INDEX(Sheet2!$J$2:$R$257,MATCH('נתוני 2014'!$E227,Sheet2!$J$2:$J$257,0),6)</f>
        <v>5</v>
      </c>
      <c r="G227" s="64">
        <f>INDEX(Sheet2!$J$2:$R$257,MATCH('נתוני 2014'!$E227,Sheet2!$J$2:$J$257,0),4)</f>
        <v>0.13832</v>
      </c>
      <c r="H227">
        <f>F227-B227</f>
        <v>-1</v>
      </c>
      <c r="I227" s="64">
        <f>G227-C227</f>
        <v>-0.38368000000000002</v>
      </c>
      <c r="J227">
        <v>5</v>
      </c>
    </row>
    <row r="228" spans="1:10">
      <c r="A228" s="1" t="s">
        <v>226</v>
      </c>
      <c r="B228" s="4">
        <v>4</v>
      </c>
      <c r="C228" s="11">
        <v>-0.47799999999999998</v>
      </c>
      <c r="D228" s="4">
        <v>7.3</v>
      </c>
      <c r="E228" s="58">
        <v>543</v>
      </c>
      <c r="F228">
        <f>INDEX(Sheet2!$J$2:$R$257,MATCH('נתוני 2014'!$E228,Sheet2!$J$2:$J$257,0),6)</f>
        <v>4</v>
      </c>
      <c r="G228" s="64">
        <f>INDEX(Sheet2!$J$2:$R$257,MATCH('נתוני 2014'!$E228,Sheet2!$J$2:$J$257,0),4)</f>
        <v>-0.38105</v>
      </c>
      <c r="H228">
        <f>F228-B228</f>
        <v>0</v>
      </c>
      <c r="J228">
        <v>4</v>
      </c>
    </row>
    <row r="229" spans="1:10">
      <c r="A229" s="1" t="s">
        <v>227</v>
      </c>
      <c r="B229" s="4">
        <v>6</v>
      </c>
      <c r="C229" s="11">
        <v>0.48699999999999999</v>
      </c>
      <c r="D229" s="4">
        <v>42.2</v>
      </c>
      <c r="E229" s="58">
        <v>2640</v>
      </c>
      <c r="F229">
        <f>INDEX(Sheet2!$J$2:$R$257,MATCH('נתוני 2014'!$E229,Sheet2!$J$2:$J$257,0),6)</f>
        <v>7</v>
      </c>
      <c r="G229" s="64">
        <f>INDEX(Sheet2!$J$2:$R$257,MATCH('נתוני 2014'!$E229,Sheet2!$J$2:$J$257,0),4)</f>
        <v>0.57779000000000003</v>
      </c>
      <c r="H229">
        <f>F229-B229</f>
        <v>1</v>
      </c>
      <c r="I229" s="64">
        <f>G229-C229</f>
        <v>9.0790000000000037E-2</v>
      </c>
      <c r="J229">
        <v>6</v>
      </c>
    </row>
    <row r="230" spans="1:10">
      <c r="A230" s="1" t="s">
        <v>228</v>
      </c>
      <c r="B230" s="4">
        <v>7</v>
      </c>
      <c r="C230" s="11">
        <v>0.78500000000000003</v>
      </c>
      <c r="D230" s="4">
        <v>2.9</v>
      </c>
      <c r="E230" s="58">
        <v>26</v>
      </c>
      <c r="F230">
        <f>INDEX(Sheet2!$J$2:$R$257,MATCH('נתוני 2014'!$E230,Sheet2!$J$2:$J$257,0),6)</f>
        <v>7</v>
      </c>
      <c r="G230" s="64">
        <f>INDEX(Sheet2!$J$2:$R$257,MATCH('נתוני 2014'!$E230,Sheet2!$J$2:$J$257,0),4)</f>
        <v>0.76592000000000005</v>
      </c>
      <c r="H230">
        <f>F230-B230</f>
        <v>0</v>
      </c>
      <c r="J230">
        <v>7</v>
      </c>
    </row>
    <row r="231" spans="1:10">
      <c r="A231" s="1" t="s">
        <v>229</v>
      </c>
      <c r="B231" s="4">
        <v>6</v>
      </c>
      <c r="C231" s="11">
        <v>0.61599999999999999</v>
      </c>
      <c r="D231" s="4">
        <v>240.7</v>
      </c>
      <c r="E231" s="58">
        <v>8300</v>
      </c>
      <c r="F231">
        <f>INDEX(Sheet2!$J$2:$R$257,MATCH('נתוני 2014'!$E231,Sheet2!$J$2:$J$257,0),6)</f>
        <v>7</v>
      </c>
      <c r="G231" s="64">
        <f>INDEX(Sheet2!$J$2:$R$257,MATCH('נתוני 2014'!$E231,Sheet2!$J$2:$J$257,0),4)</f>
        <v>0.88607999999999998</v>
      </c>
      <c r="H231">
        <f>F231-B231</f>
        <v>1</v>
      </c>
      <c r="I231" s="64">
        <f t="shared" ref="I231:I233" si="22">G231-C231</f>
        <v>0.27007999999999999</v>
      </c>
      <c r="J231">
        <v>7</v>
      </c>
    </row>
    <row r="232" spans="1:10">
      <c r="A232" s="1" t="s">
        <v>230</v>
      </c>
      <c r="B232" s="4">
        <v>2</v>
      </c>
      <c r="C232" s="11">
        <v>-1.39</v>
      </c>
      <c r="D232" s="4">
        <v>60.4</v>
      </c>
      <c r="E232" s="58">
        <v>1161</v>
      </c>
      <c r="F232">
        <f>INDEX(Sheet2!$J$2:$R$257,MATCH('נתוני 2014'!$E232,Sheet2!$J$2:$J$257,0),6)</f>
        <v>1</v>
      </c>
      <c r="G232" s="64">
        <f>INDEX(Sheet2!$J$2:$R$257,MATCH('נתוני 2014'!$E232,Sheet2!$J$2:$J$257,0),4)</f>
        <v>-1.84758</v>
      </c>
      <c r="H232">
        <f>F232-B232</f>
        <v>-1</v>
      </c>
      <c r="I232" s="64">
        <f t="shared" si="22"/>
        <v>-0.4575800000000001</v>
      </c>
      <c r="J232">
        <v>1</v>
      </c>
    </row>
    <row r="233" spans="1:10">
      <c r="A233" s="1" t="s">
        <v>231</v>
      </c>
      <c r="B233" s="4">
        <v>6</v>
      </c>
      <c r="C233" s="11">
        <v>0.69399999999999995</v>
      </c>
      <c r="D233" s="4">
        <v>128.9</v>
      </c>
      <c r="E233" s="58">
        <v>8400</v>
      </c>
      <c r="F233">
        <f>INDEX(Sheet2!$J$2:$R$257,MATCH('נתוני 2014'!$E233,Sheet2!$J$2:$J$257,0),6)</f>
        <v>7</v>
      </c>
      <c r="G233" s="64">
        <f>INDEX(Sheet2!$J$2:$R$257,MATCH('נתוני 2014'!$E233,Sheet2!$J$2:$J$257,0),4)</f>
        <v>0.62909999999999999</v>
      </c>
      <c r="H233">
        <f>F233-B233</f>
        <v>1</v>
      </c>
      <c r="I233" s="64">
        <f t="shared" si="22"/>
        <v>-6.4899999999999958E-2</v>
      </c>
      <c r="J233">
        <v>6</v>
      </c>
    </row>
    <row r="234" spans="1:10">
      <c r="A234" s="1" t="s">
        <v>232</v>
      </c>
      <c r="B234" s="4">
        <v>3</v>
      </c>
      <c r="C234" s="11">
        <v>-0.88100000000000001</v>
      </c>
      <c r="D234" s="4">
        <v>18.2</v>
      </c>
      <c r="E234" s="58">
        <v>542</v>
      </c>
      <c r="F234">
        <f>INDEX(Sheet2!$J$2:$R$257,MATCH('נתוני 2014'!$E234,Sheet2!$J$2:$J$257,0),6)</f>
        <v>3</v>
      </c>
      <c r="G234" s="64">
        <f>INDEX(Sheet2!$J$2:$R$257,MATCH('נתוני 2014'!$E234,Sheet2!$J$2:$J$257,0),4)</f>
        <v>-0.87863999999999998</v>
      </c>
      <c r="H234">
        <f>F234-B234</f>
        <v>0</v>
      </c>
      <c r="J234">
        <v>3</v>
      </c>
    </row>
    <row r="235" spans="1:10">
      <c r="A235" s="1" t="s">
        <v>233</v>
      </c>
      <c r="B235" s="4">
        <v>2</v>
      </c>
      <c r="C235" s="11">
        <v>-1.1100000000000001</v>
      </c>
      <c r="D235" s="4">
        <v>10.3</v>
      </c>
      <c r="E235" s="58">
        <v>922</v>
      </c>
      <c r="F235">
        <f>INDEX(Sheet2!$J$2:$R$257,MATCH('נתוני 2014'!$E235,Sheet2!$J$2:$J$257,0),6)</f>
        <v>2</v>
      </c>
      <c r="G235" s="64">
        <f>INDEX(Sheet2!$J$2:$R$257,MATCH('נתוני 2014'!$E235,Sheet2!$J$2:$J$257,0),4)</f>
        <v>-1.43316</v>
      </c>
      <c r="H235">
        <f>F235-B235</f>
        <v>0</v>
      </c>
      <c r="J235">
        <v>2</v>
      </c>
    </row>
    <row r="236" spans="1:10">
      <c r="A236" s="1" t="s">
        <v>234</v>
      </c>
      <c r="B236" s="4">
        <v>4</v>
      </c>
      <c r="C236" s="11">
        <v>-0.51600000000000001</v>
      </c>
      <c r="D236" s="4">
        <v>72.3</v>
      </c>
      <c r="E236" s="58">
        <v>8500</v>
      </c>
      <c r="F236">
        <f>INDEX(Sheet2!$J$2:$R$257,MATCH('נתוני 2014'!$E236,Sheet2!$J$2:$J$257,0),6)</f>
        <v>4</v>
      </c>
      <c r="G236" s="64">
        <f>INDEX(Sheet2!$J$2:$R$257,MATCH('נתוני 2014'!$E236,Sheet2!$J$2:$J$257,0),4)</f>
        <v>-0.33267999999999998</v>
      </c>
      <c r="H236">
        <f>F236-B236</f>
        <v>0</v>
      </c>
      <c r="J236">
        <v>4</v>
      </c>
    </row>
    <row r="237" spans="1:10">
      <c r="A237" s="1" t="s">
        <v>235</v>
      </c>
      <c r="B237" s="4">
        <v>7</v>
      </c>
      <c r="C237" s="11">
        <v>0.98599999999999999</v>
      </c>
      <c r="D237" s="4">
        <v>150.9</v>
      </c>
      <c r="E237" s="58">
        <v>8600</v>
      </c>
      <c r="F237">
        <f>INDEX(Sheet2!$J$2:$R$257,MATCH('נתוני 2014'!$E237,Sheet2!$J$2:$J$257,0),6)</f>
        <v>8</v>
      </c>
      <c r="G237" s="64">
        <f>INDEX(Sheet2!$J$2:$R$257,MATCH('נתוני 2014'!$E237,Sheet2!$J$2:$J$257,0),4)</f>
        <v>1.04131</v>
      </c>
      <c r="H237">
        <f>F237-B237</f>
        <v>1</v>
      </c>
      <c r="I237" s="64">
        <f>G237-C237</f>
        <v>5.530999999999997E-2</v>
      </c>
      <c r="J237">
        <v>7</v>
      </c>
    </row>
    <row r="238" spans="1:10">
      <c r="A238" s="1" t="s">
        <v>236</v>
      </c>
      <c r="B238" s="4">
        <v>9</v>
      </c>
      <c r="C238" s="11">
        <v>1.8240000000000001</v>
      </c>
      <c r="D238" s="4">
        <v>44.1</v>
      </c>
      <c r="E238" s="58">
        <v>2650</v>
      </c>
      <c r="F238">
        <f>INDEX(Sheet2!$J$2:$R$257,MATCH('נתוני 2014'!$E238,Sheet2!$J$2:$J$257,0),6)</f>
        <v>9</v>
      </c>
      <c r="G238" s="64">
        <f>INDEX(Sheet2!$J$2:$R$257,MATCH('נתוני 2014'!$E238,Sheet2!$J$2:$J$257,0),4)</f>
        <v>1.7956700000000001</v>
      </c>
      <c r="H238">
        <f>F238-B238</f>
        <v>0</v>
      </c>
      <c r="J238">
        <v>9</v>
      </c>
    </row>
    <row r="239" spans="1:10">
      <c r="A239" s="1" t="s">
        <v>237</v>
      </c>
      <c r="B239" s="4">
        <v>8</v>
      </c>
      <c r="C239" s="11">
        <v>1.2509999999999999</v>
      </c>
      <c r="D239" s="4">
        <v>7.5</v>
      </c>
      <c r="E239" s="58">
        <v>122</v>
      </c>
      <c r="F239">
        <f>INDEX(Sheet2!$J$2:$R$257,MATCH('נתוני 2014'!$E239,Sheet2!$J$2:$J$257,0),6)</f>
        <v>8</v>
      </c>
      <c r="G239" s="64">
        <f>INDEX(Sheet2!$J$2:$R$257,MATCH('נתוני 2014'!$E239,Sheet2!$J$2:$J$257,0),4)</f>
        <v>1.43442</v>
      </c>
      <c r="H239">
        <f>F239-B239</f>
        <v>0</v>
      </c>
      <c r="J239">
        <v>8</v>
      </c>
    </row>
    <row r="240" spans="1:10">
      <c r="A240" s="2" t="s">
        <v>238</v>
      </c>
      <c r="B240" s="6">
        <v>5</v>
      </c>
      <c r="C240" s="11">
        <v>0.25700000000000001</v>
      </c>
      <c r="D240" s="16">
        <v>6.4</v>
      </c>
      <c r="E240" s="62">
        <v>48</v>
      </c>
      <c r="F240">
        <f>INDEX(Sheet2!$J$2:$R$257,MATCH('נתוני 2014'!$E240+10000,Sheet2!$J$2:$J$257,0),6)</f>
        <v>6</v>
      </c>
      <c r="G240" s="64">
        <f>INDEX(Sheet2!$J$2:$R$257,MATCH('נתוני 2014'!$E240+10000,Sheet2!$J$2:$J$257,0),4)</f>
        <v>0.30192999999999998</v>
      </c>
      <c r="H240">
        <f>F240-B240</f>
        <v>1</v>
      </c>
      <c r="I240" s="64">
        <f>G240-C240</f>
        <v>4.492999999999997E-2</v>
      </c>
      <c r="J240">
        <v>5</v>
      </c>
    </row>
    <row r="241" spans="1:10">
      <c r="A241" s="1" t="s">
        <v>239</v>
      </c>
      <c r="B241" s="4">
        <v>8</v>
      </c>
      <c r="C241" s="11">
        <v>1.496</v>
      </c>
      <c r="D241" s="4">
        <v>70.2</v>
      </c>
      <c r="E241" s="58">
        <v>8700</v>
      </c>
      <c r="F241">
        <f>INDEX(Sheet2!$J$2:$R$257,MATCH('נתוני 2014'!$E241,Sheet2!$J$2:$J$257,0),6)</f>
        <v>8</v>
      </c>
      <c r="G241" s="64">
        <f>INDEX(Sheet2!$J$2:$R$257,MATCH('נתוני 2014'!$E241,Sheet2!$J$2:$J$257,0),4)</f>
        <v>1.4615800000000001</v>
      </c>
      <c r="H241">
        <f>F241-B241</f>
        <v>0</v>
      </c>
      <c r="J241">
        <v>8</v>
      </c>
    </row>
    <row r="242" spans="1:10">
      <c r="A242" s="1" t="s">
        <v>240</v>
      </c>
      <c r="B242" s="4">
        <v>2</v>
      </c>
      <c r="C242" s="11">
        <v>-1.21</v>
      </c>
      <c r="D242" s="4">
        <v>5.6</v>
      </c>
      <c r="E242" s="58">
        <v>913</v>
      </c>
      <c r="F242">
        <f>INDEX(Sheet2!$J$2:$R$257,MATCH('נתוני 2014'!$E242,Sheet2!$J$2:$J$257,0),6)</f>
        <v>3</v>
      </c>
      <c r="G242" s="64">
        <f>INDEX(Sheet2!$J$2:$R$257,MATCH('נתוני 2014'!$E242,Sheet2!$J$2:$J$257,0),4)</f>
        <v>-0.81489999999999996</v>
      </c>
      <c r="H242">
        <f>F242-B242</f>
        <v>1</v>
      </c>
      <c r="I242" s="64">
        <f t="shared" ref="I242:I243" si="23">G242-C242</f>
        <v>0.39510000000000001</v>
      </c>
      <c r="J242">
        <v>3</v>
      </c>
    </row>
    <row r="243" spans="1:10">
      <c r="A243" s="1" t="s">
        <v>241</v>
      </c>
      <c r="B243" s="4">
        <v>2</v>
      </c>
      <c r="C243" s="11">
        <v>-1.2589999999999999</v>
      </c>
      <c r="D243" s="4">
        <v>8.8000000000000007</v>
      </c>
      <c r="E243" s="58">
        <v>1286</v>
      </c>
      <c r="F243">
        <f>INDEX(Sheet2!$J$2:$R$257,MATCH('נתוני 2014'!$E243,Sheet2!$J$2:$J$257,0),6)</f>
        <v>1</v>
      </c>
      <c r="G243" s="64">
        <f>INDEX(Sheet2!$J$2:$R$257,MATCH('נתוני 2014'!$E243,Sheet2!$J$2:$J$257,0),4)</f>
        <v>-2.1310099999999998</v>
      </c>
      <c r="H243">
        <f>F243-B243</f>
        <v>-1</v>
      </c>
      <c r="I243" s="64">
        <f t="shared" si="23"/>
        <v>-0.87200999999999995</v>
      </c>
      <c r="J243">
        <v>1</v>
      </c>
    </row>
    <row r="244" spans="1:10">
      <c r="A244" s="2" t="s">
        <v>242</v>
      </c>
      <c r="B244" s="6">
        <v>5</v>
      </c>
      <c r="C244" s="11">
        <v>2.8000000000000001E-2</v>
      </c>
      <c r="D244" s="16">
        <v>9.1</v>
      </c>
      <c r="E244" s="62">
        <v>39</v>
      </c>
      <c r="F244">
        <f>INDEX(Sheet2!$J$2:$R$257,MATCH('נתוני 2014'!$E244+10000,Sheet2!$J$2:$J$257,0),6)</f>
        <v>5</v>
      </c>
      <c r="G244" s="64">
        <f>INDEX(Sheet2!$J$2:$R$257,MATCH('נתוני 2014'!$E244+10000,Sheet2!$J$2:$J$257,0),4)</f>
        <v>-7.2120000000000004E-2</v>
      </c>
      <c r="H244">
        <f>F244-B244</f>
        <v>0</v>
      </c>
      <c r="J244">
        <v>5</v>
      </c>
    </row>
    <row r="245" spans="1:10">
      <c r="A245" s="1" t="s">
        <v>243</v>
      </c>
      <c r="B245" s="4">
        <v>4</v>
      </c>
      <c r="C245" s="11">
        <v>-0.373</v>
      </c>
      <c r="D245" s="4">
        <v>22.5</v>
      </c>
      <c r="E245" s="58">
        <v>1031</v>
      </c>
      <c r="F245">
        <f>INDEX(Sheet2!$J$2:$R$257,MATCH('נתוני 2014'!$E245,Sheet2!$J$2:$J$257,0),6)</f>
        <v>4</v>
      </c>
      <c r="G245" s="64">
        <f>INDEX(Sheet2!$J$2:$R$257,MATCH('נתוני 2014'!$E245,Sheet2!$J$2:$J$257,0),4)</f>
        <v>-0.22319</v>
      </c>
      <c r="H245">
        <f>F245-B245</f>
        <v>0</v>
      </c>
      <c r="J245">
        <v>4</v>
      </c>
    </row>
    <row r="246" spans="1:10">
      <c r="A246" s="1" t="s">
        <v>244</v>
      </c>
      <c r="B246" s="4">
        <v>8</v>
      </c>
      <c r="C246" s="11">
        <v>1.552</v>
      </c>
      <c r="D246" s="4">
        <v>20</v>
      </c>
      <c r="E246" s="58">
        <v>1304</v>
      </c>
      <c r="F246">
        <f>INDEX(Sheet2!$J$2:$R$257,MATCH('נתוני 2014'!$E246,Sheet2!$J$2:$J$257,0),6)</f>
        <v>9</v>
      </c>
      <c r="G246" s="64">
        <f>INDEX(Sheet2!$J$2:$R$257,MATCH('נתוני 2014'!$E246,Sheet2!$J$2:$J$257,0),4)</f>
        <v>1.67885</v>
      </c>
      <c r="H246">
        <f>F246-B246</f>
        <v>1</v>
      </c>
      <c r="I246" s="64">
        <f>G246-C246</f>
        <v>0.12684999999999991</v>
      </c>
      <c r="J246">
        <v>9</v>
      </c>
    </row>
    <row r="247" spans="1:10">
      <c r="A247" s="2" t="s">
        <v>245</v>
      </c>
      <c r="B247" s="6">
        <v>5</v>
      </c>
      <c r="C247" s="11">
        <v>0.22800000000000001</v>
      </c>
      <c r="D247" s="16">
        <v>34.1</v>
      </c>
      <c r="E247" s="62">
        <v>72</v>
      </c>
      <c r="F247">
        <f>INDEX(Sheet2!$J$2:$R$257,MATCH('נתוני 2014'!$E247+10000,Sheet2!$J$2:$J$257,0),6)</f>
        <v>5</v>
      </c>
      <c r="G247" s="64">
        <f>INDEX(Sheet2!$J$2:$R$257,MATCH('נתוני 2014'!$E247+10000,Sheet2!$J$2:$J$257,0),4)</f>
        <v>0.11230999999999999</v>
      </c>
      <c r="H247">
        <f>F247-B247</f>
        <v>0</v>
      </c>
      <c r="J247">
        <v>5</v>
      </c>
    </row>
    <row r="248" spans="1:10">
      <c r="A248" s="1" t="s">
        <v>246</v>
      </c>
      <c r="B248" s="4">
        <v>5</v>
      </c>
      <c r="C248" s="11">
        <v>0.16500000000000001</v>
      </c>
      <c r="D248" s="4">
        <v>6.3</v>
      </c>
      <c r="E248" s="58">
        <v>812</v>
      </c>
      <c r="F248">
        <f>INDEX(Sheet2!$J$2:$R$257,MATCH('נתוני 2014'!$E248,Sheet2!$J$2:$J$257,0),6)</f>
        <v>5</v>
      </c>
      <c r="G248" s="64">
        <f>INDEX(Sheet2!$J$2:$R$257,MATCH('נתוני 2014'!$E248,Sheet2!$J$2:$J$257,0),4)</f>
        <v>0.11783</v>
      </c>
      <c r="H248">
        <f>F248-B248</f>
        <v>0</v>
      </c>
      <c r="J248">
        <v>5</v>
      </c>
    </row>
    <row r="249" spans="1:10">
      <c r="A249" s="1" t="s">
        <v>247</v>
      </c>
      <c r="B249" s="4">
        <v>2</v>
      </c>
      <c r="C249" s="11">
        <v>-1.27</v>
      </c>
      <c r="D249" s="4">
        <v>6.5</v>
      </c>
      <c r="E249" s="58">
        <v>538</v>
      </c>
      <c r="F249">
        <f>INDEX(Sheet2!$J$2:$R$257,MATCH('נתוני 2014'!$E249,Sheet2!$J$2:$J$257,0),6)</f>
        <v>2</v>
      </c>
      <c r="G249" s="64">
        <f>INDEX(Sheet2!$J$2:$R$257,MATCH('נתוני 2014'!$E249,Sheet2!$J$2:$J$257,0),4)</f>
        <v>-1.1486499999999999</v>
      </c>
      <c r="H249">
        <f>F249-B249</f>
        <v>0</v>
      </c>
      <c r="J249">
        <v>2</v>
      </c>
    </row>
    <row r="250" spans="1:10">
      <c r="A250" s="2" t="s">
        <v>248</v>
      </c>
      <c r="B250" s="6">
        <v>6</v>
      </c>
      <c r="C250" s="11">
        <v>0.439</v>
      </c>
      <c r="D250" s="16">
        <v>7.2</v>
      </c>
      <c r="E250" s="62">
        <v>37</v>
      </c>
      <c r="F250">
        <f>INDEX(Sheet2!$J$2:$R$257,MATCH('נתוני 2014'!$E250+10000,Sheet2!$J$2:$J$257,0),6)</f>
        <v>7</v>
      </c>
      <c r="G250" s="64">
        <f>INDEX(Sheet2!$J$2:$R$257,MATCH('נתוני 2014'!$E250+10000,Sheet2!$J$2:$J$257,0),4)</f>
        <v>0.62707000000000002</v>
      </c>
      <c r="H250">
        <f>F250-B250</f>
        <v>1</v>
      </c>
      <c r="I250" s="64">
        <f t="shared" ref="I250:I251" si="24">G250-C250</f>
        <v>0.18807000000000001</v>
      </c>
      <c r="J250">
        <v>6</v>
      </c>
    </row>
    <row r="251" spans="1:10">
      <c r="A251" s="2" t="s">
        <v>249</v>
      </c>
      <c r="B251" s="6">
        <v>5</v>
      </c>
      <c r="C251" s="11">
        <v>0.106</v>
      </c>
      <c r="D251" s="16">
        <v>10.3</v>
      </c>
      <c r="E251" s="62">
        <v>34</v>
      </c>
      <c r="F251">
        <f>INDEX(Sheet2!$J$2:$R$257,MATCH('נתוני 2014'!$E251+10000,Sheet2!$J$2:$J$257,0),6)</f>
        <v>4</v>
      </c>
      <c r="G251" s="64">
        <f>INDEX(Sheet2!$J$2:$R$257,MATCH('נתוני 2014'!$E251+10000,Sheet2!$J$2:$J$257,0),4)</f>
        <v>-0.25438</v>
      </c>
      <c r="H251">
        <f>F251-B251</f>
        <v>-1</v>
      </c>
      <c r="I251" s="64">
        <f t="shared" si="24"/>
        <v>-0.36037999999999998</v>
      </c>
      <c r="J251">
        <v>4</v>
      </c>
    </row>
    <row r="252" spans="1:10">
      <c r="A252" s="1" t="s">
        <v>250</v>
      </c>
      <c r="B252" s="4">
        <v>3</v>
      </c>
      <c r="C252" s="11">
        <v>-0.85399999999999998</v>
      </c>
      <c r="D252" s="4">
        <v>39.200000000000003</v>
      </c>
      <c r="E252" s="58">
        <v>8800</v>
      </c>
      <c r="F252">
        <f>INDEX(Sheet2!$J$2:$R$257,MATCH('נתוני 2014'!$E252,Sheet2!$J$2:$J$257,0),6)</f>
        <v>3</v>
      </c>
      <c r="G252" s="64">
        <f>INDEX(Sheet2!$J$2:$R$257,MATCH('נתוני 2014'!$E252,Sheet2!$J$2:$J$257,0),4)</f>
        <v>-0.78378000000000003</v>
      </c>
      <c r="H252">
        <f>F252-B252</f>
        <v>0</v>
      </c>
      <c r="J252">
        <v>3</v>
      </c>
    </row>
    <row r="253" spans="1:10">
      <c r="A253" s="1" t="s">
        <v>251</v>
      </c>
      <c r="B253" s="4">
        <v>8</v>
      </c>
      <c r="C253" s="11">
        <v>1.083</v>
      </c>
      <c r="D253" s="4">
        <v>426.1</v>
      </c>
      <c r="E253" s="58">
        <v>5000</v>
      </c>
      <c r="F253">
        <f>INDEX(Sheet2!$J$2:$R$257,MATCH('נתוני 2014'!$E253,Sheet2!$J$2:$J$257,0),6)</f>
        <v>8</v>
      </c>
      <c r="G253" s="64">
        <f>INDEX(Sheet2!$J$2:$R$257,MATCH('נתוני 2014'!$E253,Sheet2!$J$2:$J$257,0),4)</f>
        <v>1.22123</v>
      </c>
      <c r="H253">
        <f>F253-B253</f>
        <v>0</v>
      </c>
      <c r="J253">
        <v>8</v>
      </c>
    </row>
    <row r="254" spans="1:10">
      <c r="A254" s="1" t="s">
        <v>252</v>
      </c>
      <c r="B254" s="4">
        <v>9</v>
      </c>
      <c r="C254" s="11">
        <v>1.8420000000000001</v>
      </c>
      <c r="D254" s="4">
        <v>11.7</v>
      </c>
      <c r="E254" s="58">
        <v>154</v>
      </c>
      <c r="F254">
        <f>INDEX(Sheet2!$J$2:$R$257,MATCH('נתוני 2014'!$E254,Sheet2!$J$2:$J$257,0),6)</f>
        <v>8</v>
      </c>
      <c r="G254" s="64">
        <f>INDEX(Sheet2!$J$2:$R$257,MATCH('נתוני 2014'!$E254,Sheet2!$J$2:$J$257,0),4)</f>
        <v>1.4333499999999999</v>
      </c>
      <c r="H254">
        <f>F254-B254</f>
        <v>-1</v>
      </c>
      <c r="I254" s="64">
        <f>G254-C254</f>
        <v>-0.40865000000000018</v>
      </c>
      <c r="J254">
        <v>8</v>
      </c>
    </row>
    <row r="255" spans="1:10">
      <c r="A255" s="3" t="s">
        <v>253</v>
      </c>
      <c r="B255" s="8">
        <v>1</v>
      </c>
      <c r="C255" s="14">
        <v>-1.784</v>
      </c>
      <c r="D255" s="8">
        <v>18.100000000000001</v>
      </c>
      <c r="E255" s="59">
        <v>1054</v>
      </c>
      <c r="F255">
        <f>INDEX(Sheet2!$J$2:$R$257,MATCH('נתוני 2014'!$E255,Sheet2!$J$2:$J$257,0),6)</f>
        <v>1</v>
      </c>
      <c r="G255" s="64">
        <f>INDEX(Sheet2!$J$2:$R$257,MATCH('נתוני 2014'!$E255,Sheet2!$J$2:$J$257,0),4)</f>
        <v>-2.1184500000000002</v>
      </c>
      <c r="H255">
        <f>F255-B255</f>
        <v>0</v>
      </c>
      <c r="J255">
        <v>1</v>
      </c>
    </row>
    <row r="256" spans="1:10">
      <c r="A256" s="2" t="s">
        <v>254</v>
      </c>
      <c r="B256" s="6">
        <v>5</v>
      </c>
      <c r="C256" s="11">
        <v>0.33700000000000002</v>
      </c>
      <c r="D256" s="16">
        <v>1.4</v>
      </c>
      <c r="E256" s="6">
        <v>51</v>
      </c>
      <c r="F256">
        <f>INDEX(Sheet2!$J$2:$R$257,MATCH('נתוני 2014'!$E256+10000,Sheet2!$J$2:$J$257,0),6)</f>
        <v>6</v>
      </c>
      <c r="G256" s="64">
        <f>INDEX(Sheet2!$J$2:$R$257,MATCH('נתוני 2014'!$E256+10000,Sheet2!$J$2:$J$257,0),4)</f>
        <v>0.42288999999999999</v>
      </c>
      <c r="H256">
        <f>F256-B256</f>
        <v>1</v>
      </c>
      <c r="I256" s="64">
        <f>G256-C256</f>
        <v>8.5889999999999966E-2</v>
      </c>
      <c r="J256">
        <v>5</v>
      </c>
    </row>
    <row r="258" spans="2:13">
      <c r="J258" s="139">
        <v>2008</v>
      </c>
      <c r="K258" s="139"/>
      <c r="L258" s="139">
        <v>2013</v>
      </c>
      <c r="M258" s="139"/>
    </row>
    <row r="259" spans="2:13">
      <c r="D259" t="s">
        <v>685</v>
      </c>
      <c r="E259" t="s">
        <v>686</v>
      </c>
      <c r="G259" t="s">
        <v>693</v>
      </c>
      <c r="J259" t="s">
        <v>690</v>
      </c>
      <c r="K259" t="s">
        <v>691</v>
      </c>
      <c r="L259" t="s">
        <v>690</v>
      </c>
      <c r="M259" t="s">
        <v>691</v>
      </c>
    </row>
    <row r="260" spans="2:13">
      <c r="C260">
        <v>1</v>
      </c>
      <c r="D260">
        <f>SUMIFS($D$2:$D$256,$B$2:$B$256,$C260)</f>
        <v>175.9</v>
      </c>
      <c r="E260">
        <f>SUMIFS($D$2:$D$256,$F$2:$F$256,$C260)</f>
        <v>276.80000000000007</v>
      </c>
      <c r="F260">
        <f t="shared" ref="F260:F268" si="25">E260-D260</f>
        <v>100.90000000000006</v>
      </c>
      <c r="G260">
        <f>SUMIFS($D$2:$D$256,$J$2:$J$256,$C260)</f>
        <v>280.00000000000006</v>
      </c>
      <c r="H260">
        <f>G260-D260</f>
        <v>104.10000000000005</v>
      </c>
      <c r="I260">
        <v>1</v>
      </c>
      <c r="J260">
        <v>-1.79</v>
      </c>
      <c r="K260">
        <v>-1.659</v>
      </c>
      <c r="L260" s="63">
        <v>-2.3439999999999999</v>
      </c>
      <c r="M260" s="63">
        <v>-1.84758</v>
      </c>
    </row>
    <row r="261" spans="2:13">
      <c r="C261">
        <v>2</v>
      </c>
      <c r="D261">
        <f t="shared" ref="D261:D269" si="26">SUMIFS($D$2:$D$256,$B$2:$B$256,$C261)</f>
        <v>690.79999999999984</v>
      </c>
      <c r="E261">
        <f t="shared" ref="E261:E269" si="27">SUMIFS($D$2:$D$256,$F$2:$F$256,$C261)</f>
        <v>784.99999999999977</v>
      </c>
      <c r="F261">
        <f t="shared" si="25"/>
        <v>94.199999999999932</v>
      </c>
      <c r="G261">
        <f t="shared" ref="G261:G269" si="28">SUMIFS($D$2:$D$256,$J$2:$J$256,$C261)</f>
        <v>723.6999999999997</v>
      </c>
      <c r="H261">
        <f t="shared" ref="H261:H269" si="29">G261-D261</f>
        <v>32.899999999999864</v>
      </c>
      <c r="I261">
        <v>2</v>
      </c>
      <c r="J261">
        <v>-1.589</v>
      </c>
      <c r="K261">
        <v>-1.0009999999999999</v>
      </c>
      <c r="L261" s="63">
        <v>-1.6654</v>
      </c>
      <c r="M261" s="63">
        <v>-0.93306999999999995</v>
      </c>
    </row>
    <row r="262" spans="2:13">
      <c r="C262">
        <v>3</v>
      </c>
      <c r="D262">
        <f t="shared" si="26"/>
        <v>752.19999999999993</v>
      </c>
      <c r="E262">
        <f t="shared" si="27"/>
        <v>1408.7999999999997</v>
      </c>
      <c r="F262">
        <f t="shared" si="25"/>
        <v>656.5999999999998</v>
      </c>
      <c r="G262">
        <f t="shared" si="28"/>
        <v>1387.3</v>
      </c>
      <c r="H262">
        <f t="shared" si="29"/>
        <v>635.1</v>
      </c>
      <c r="I262">
        <v>3</v>
      </c>
      <c r="J262">
        <v>-0.97</v>
      </c>
      <c r="K262">
        <v>-0.67</v>
      </c>
      <c r="L262" s="63">
        <v>-0.87863999999999998</v>
      </c>
      <c r="M262" s="63">
        <v>-0.55762999999999996</v>
      </c>
    </row>
    <row r="263" spans="2:13">
      <c r="C263">
        <v>4</v>
      </c>
      <c r="D263">
        <f t="shared" si="26"/>
        <v>1393.8</v>
      </c>
      <c r="E263">
        <f t="shared" si="27"/>
        <v>642.39999999999986</v>
      </c>
      <c r="F263">
        <f t="shared" si="25"/>
        <v>-751.40000000000009</v>
      </c>
      <c r="G263">
        <f t="shared" si="28"/>
        <v>722</v>
      </c>
      <c r="H263">
        <f t="shared" si="29"/>
        <v>-671.8</v>
      </c>
      <c r="I263">
        <v>4</v>
      </c>
      <c r="J263">
        <v>-0.58699999999999997</v>
      </c>
      <c r="K263">
        <v>-0.21199999999999999</v>
      </c>
      <c r="L263" s="63">
        <v>-0.52144999999999997</v>
      </c>
      <c r="M263" s="63">
        <v>-0.13807</v>
      </c>
    </row>
    <row r="264" spans="2:13">
      <c r="C264">
        <v>5</v>
      </c>
      <c r="D264">
        <f t="shared" si="26"/>
        <v>2034.3000000000002</v>
      </c>
      <c r="E264">
        <f t="shared" si="27"/>
        <v>1102.0999999999997</v>
      </c>
      <c r="F264">
        <f t="shared" si="25"/>
        <v>-932.2000000000005</v>
      </c>
      <c r="G264">
        <f t="shared" si="28"/>
        <v>1771.2000000000003</v>
      </c>
      <c r="H264">
        <f t="shared" si="29"/>
        <v>-263.09999999999991</v>
      </c>
      <c r="I264">
        <v>5</v>
      </c>
      <c r="J264">
        <v>-0.123</v>
      </c>
      <c r="K264">
        <v>0.38900000000000001</v>
      </c>
      <c r="L264" s="63">
        <v>-0.10874</v>
      </c>
      <c r="M264" s="63">
        <v>0.17197000000000001</v>
      </c>
    </row>
    <row r="265" spans="2:13">
      <c r="C265">
        <v>6</v>
      </c>
      <c r="D265">
        <f t="shared" si="26"/>
        <v>1083.6000000000001</v>
      </c>
      <c r="E265">
        <f t="shared" si="27"/>
        <v>963.09999999999991</v>
      </c>
      <c r="F265">
        <f t="shared" si="25"/>
        <v>-120.50000000000023</v>
      </c>
      <c r="G265">
        <f t="shared" si="28"/>
        <v>1238.1000000000004</v>
      </c>
      <c r="H265">
        <f t="shared" si="29"/>
        <v>154.50000000000023</v>
      </c>
      <c r="I265">
        <v>6</v>
      </c>
      <c r="J265">
        <v>0.439</v>
      </c>
      <c r="K265">
        <v>0.71499999999999997</v>
      </c>
      <c r="L265" s="63">
        <v>0.20921000000000001</v>
      </c>
      <c r="M265" s="63">
        <v>0.53802000000000005</v>
      </c>
    </row>
    <row r="266" spans="2:13">
      <c r="C266">
        <v>7</v>
      </c>
      <c r="D266">
        <f t="shared" si="26"/>
        <v>740.7</v>
      </c>
      <c r="E266">
        <f t="shared" si="27"/>
        <v>1375.8000000000004</v>
      </c>
      <c r="F266">
        <f t="shared" si="25"/>
        <v>635.10000000000036</v>
      </c>
      <c r="G266">
        <f t="shared" si="28"/>
        <v>646.29999999999995</v>
      </c>
      <c r="H266">
        <f t="shared" si="29"/>
        <v>-94.400000000000091</v>
      </c>
      <c r="I266">
        <v>7</v>
      </c>
      <c r="J266">
        <v>0.74399999999999999</v>
      </c>
      <c r="K266">
        <v>0.999</v>
      </c>
      <c r="L266" s="63">
        <v>0.56096999999999997</v>
      </c>
      <c r="M266" s="63">
        <v>0.91096999999999995</v>
      </c>
    </row>
    <row r="267" spans="2:13">
      <c r="C267">
        <v>8</v>
      </c>
      <c r="D267">
        <f t="shared" si="26"/>
        <v>1266.5999999999999</v>
      </c>
      <c r="E267">
        <f t="shared" si="27"/>
        <v>1570.6000000000001</v>
      </c>
      <c r="F267">
        <f t="shared" si="25"/>
        <v>304.00000000000023</v>
      </c>
      <c r="G267">
        <f t="shared" si="28"/>
        <v>1368.1000000000001</v>
      </c>
      <c r="H267">
        <f t="shared" si="29"/>
        <v>101.50000000000023</v>
      </c>
      <c r="I267">
        <v>8</v>
      </c>
      <c r="J267">
        <v>1.0669999999999999</v>
      </c>
      <c r="K267">
        <v>1.552</v>
      </c>
      <c r="L267" s="63">
        <v>1.0338799999999999</v>
      </c>
      <c r="M267" s="63">
        <v>1.56935</v>
      </c>
    </row>
    <row r="268" spans="2:13">
      <c r="C268">
        <v>9</v>
      </c>
      <c r="D268">
        <f t="shared" si="26"/>
        <v>87.7</v>
      </c>
      <c r="E268">
        <f t="shared" si="27"/>
        <v>108.3</v>
      </c>
      <c r="F268">
        <f t="shared" si="25"/>
        <v>20.599999999999994</v>
      </c>
      <c r="G268">
        <f t="shared" si="28"/>
        <v>96.199999999999989</v>
      </c>
      <c r="H268">
        <f t="shared" si="29"/>
        <v>8.4999999999999858</v>
      </c>
      <c r="I268">
        <v>9</v>
      </c>
      <c r="J268">
        <v>1.6659999999999999</v>
      </c>
      <c r="K268">
        <v>2.0960000000000001</v>
      </c>
      <c r="L268" s="63">
        <v>1.6400600000000001</v>
      </c>
      <c r="M268" s="63">
        <v>2.1269900000000002</v>
      </c>
    </row>
    <row r="269" spans="2:13">
      <c r="C269">
        <v>10</v>
      </c>
      <c r="D269">
        <f t="shared" si="26"/>
        <v>12.8</v>
      </c>
      <c r="E269">
        <f t="shared" si="27"/>
        <v>5.5</v>
      </c>
      <c r="F269">
        <f>E269-D269</f>
        <v>-7.3000000000000007</v>
      </c>
      <c r="G269">
        <f t="shared" si="28"/>
        <v>5.5</v>
      </c>
      <c r="H269">
        <f t="shared" si="29"/>
        <v>-7.3000000000000007</v>
      </c>
      <c r="I269">
        <v>10</v>
      </c>
      <c r="J269">
        <v>2.6640000000000001</v>
      </c>
      <c r="K269">
        <v>3.4820000000000002</v>
      </c>
      <c r="L269" s="63">
        <v>3.0312700000000001</v>
      </c>
      <c r="M269" s="63">
        <v>3.0583499999999999</v>
      </c>
    </row>
    <row r="272" spans="2:13">
      <c r="B272" s="137">
        <v>1</v>
      </c>
      <c r="C272" s="137">
        <v>1</v>
      </c>
      <c r="D272" s="137">
        <f>SUMIFS($D$2:$D$256,$B$2:$B$256,$B272,$F$2:$F$256,$C272)</f>
        <v>154.9</v>
      </c>
      <c r="E272" s="137">
        <f>SUMIFS($D$2:$D$256,$B$2:$B$256,$B272,$J$2:$J$256,$C272)</f>
        <v>154.9</v>
      </c>
    </row>
    <row r="273" spans="2:5">
      <c r="B273" s="136">
        <v>1</v>
      </c>
      <c r="C273" s="136">
        <v>2</v>
      </c>
      <c r="D273">
        <f t="shared" ref="D273:D306" si="30">SUMIFS($D$2:$D$256,$B$2:$B$256,$B273,$F$2:$F$256,$C273)</f>
        <v>13.7</v>
      </c>
      <c r="E273">
        <f t="shared" ref="E273:E306" si="31">SUMIFS($D$2:$D$256,$B$2:$B$256,$B273,$J$2:$J$256,$C273)</f>
        <v>13.7</v>
      </c>
    </row>
    <row r="274" spans="2:5">
      <c r="B274" s="136">
        <v>1</v>
      </c>
      <c r="C274" s="136">
        <v>3</v>
      </c>
      <c r="D274">
        <f t="shared" si="30"/>
        <v>0</v>
      </c>
      <c r="E274">
        <f t="shared" si="31"/>
        <v>0</v>
      </c>
    </row>
    <row r="275" spans="2:5">
      <c r="B275" s="136">
        <v>1</v>
      </c>
      <c r="C275" s="136">
        <v>5</v>
      </c>
      <c r="D275">
        <f t="shared" si="30"/>
        <v>7.3</v>
      </c>
      <c r="E275">
        <f t="shared" si="31"/>
        <v>7.3</v>
      </c>
    </row>
    <row r="276" spans="2:5">
      <c r="B276" s="138">
        <v>2</v>
      </c>
      <c r="C276" s="138">
        <v>1</v>
      </c>
      <c r="D276">
        <f t="shared" si="30"/>
        <v>121.89999999999999</v>
      </c>
      <c r="E276">
        <f t="shared" si="31"/>
        <v>125.10000000000001</v>
      </c>
    </row>
    <row r="277" spans="2:5">
      <c r="B277" s="137">
        <v>2</v>
      </c>
      <c r="C277" s="137">
        <v>2</v>
      </c>
      <c r="D277" s="137">
        <f t="shared" si="30"/>
        <v>414.69999999999987</v>
      </c>
      <c r="E277">
        <f t="shared" si="31"/>
        <v>360.4</v>
      </c>
    </row>
    <row r="278" spans="2:5">
      <c r="B278" s="136">
        <v>2</v>
      </c>
      <c r="C278" s="136">
        <v>3</v>
      </c>
      <c r="D278">
        <f t="shared" si="30"/>
        <v>150.6</v>
      </c>
      <c r="E278">
        <f t="shared" si="31"/>
        <v>201.7</v>
      </c>
    </row>
    <row r="279" spans="2:5">
      <c r="B279" s="136">
        <v>2</v>
      </c>
      <c r="C279" s="136">
        <v>4</v>
      </c>
      <c r="D279">
        <f t="shared" si="30"/>
        <v>3.6</v>
      </c>
      <c r="E279">
        <f t="shared" si="31"/>
        <v>3.6</v>
      </c>
    </row>
    <row r="280" spans="2:5">
      <c r="B280" s="138">
        <v>3</v>
      </c>
      <c r="C280" s="138">
        <v>2</v>
      </c>
      <c r="D280">
        <f t="shared" si="30"/>
        <v>316.7</v>
      </c>
      <c r="E280">
        <f t="shared" si="31"/>
        <v>316.7</v>
      </c>
    </row>
    <row r="281" spans="2:5">
      <c r="B281" s="137">
        <v>3</v>
      </c>
      <c r="C281" s="137">
        <v>3</v>
      </c>
      <c r="D281" s="137">
        <f t="shared" si="30"/>
        <v>362.8</v>
      </c>
      <c r="E281">
        <f t="shared" si="31"/>
        <v>288.2</v>
      </c>
    </row>
    <row r="282" spans="2:5">
      <c r="B282" s="136">
        <v>3</v>
      </c>
      <c r="C282" s="136">
        <v>4</v>
      </c>
      <c r="D282">
        <f t="shared" si="30"/>
        <v>72.699999999999989</v>
      </c>
      <c r="E282">
        <f t="shared" si="31"/>
        <v>147.29999999999998</v>
      </c>
    </row>
    <row r="283" spans="2:5">
      <c r="B283" s="138">
        <v>4</v>
      </c>
      <c r="C283" s="138">
        <v>2</v>
      </c>
      <c r="D283">
        <f t="shared" si="30"/>
        <v>39.9</v>
      </c>
      <c r="E283">
        <f t="shared" si="31"/>
        <v>32.9</v>
      </c>
    </row>
    <row r="284" spans="2:5">
      <c r="B284" s="138">
        <v>4</v>
      </c>
      <c r="C284" s="138">
        <v>3</v>
      </c>
      <c r="D284">
        <f t="shared" si="30"/>
        <v>888.4</v>
      </c>
      <c r="E284">
        <f t="shared" si="31"/>
        <v>890.4</v>
      </c>
    </row>
    <row r="285" spans="2:5">
      <c r="B285" s="137">
        <v>4</v>
      </c>
      <c r="C285" s="137">
        <v>4</v>
      </c>
      <c r="D285" s="137">
        <f t="shared" si="30"/>
        <v>442.60000000000008</v>
      </c>
      <c r="E285">
        <f t="shared" si="31"/>
        <v>447.60000000000008</v>
      </c>
    </row>
    <row r="286" spans="2:5">
      <c r="B286" s="136">
        <v>4</v>
      </c>
      <c r="C286" s="136">
        <v>5</v>
      </c>
      <c r="D286">
        <f t="shared" si="30"/>
        <v>22.900000000000002</v>
      </c>
      <c r="E286">
        <f t="shared" si="31"/>
        <v>22.900000000000002</v>
      </c>
    </row>
    <row r="287" spans="2:5">
      <c r="B287" s="138">
        <v>5</v>
      </c>
      <c r="C287" s="138">
        <v>3</v>
      </c>
      <c r="D287">
        <f t="shared" si="30"/>
        <v>6</v>
      </c>
      <c r="E287">
        <f t="shared" si="31"/>
        <v>6</v>
      </c>
    </row>
    <row r="288" spans="2:5">
      <c r="B288" s="138">
        <v>5</v>
      </c>
      <c r="C288" s="138">
        <v>4</v>
      </c>
      <c r="D288">
        <f t="shared" si="30"/>
        <v>123.5</v>
      </c>
      <c r="E288">
        <f t="shared" si="31"/>
        <v>123.5</v>
      </c>
    </row>
    <row r="289" spans="2:5">
      <c r="B289" s="137">
        <v>5</v>
      </c>
      <c r="C289" s="137">
        <v>5</v>
      </c>
      <c r="D289" s="137">
        <f t="shared" si="30"/>
        <v>1065.1999999999998</v>
      </c>
      <c r="E289">
        <f t="shared" si="31"/>
        <v>1663.8000000000002</v>
      </c>
    </row>
    <row r="290" spans="2:5">
      <c r="B290" s="136">
        <v>5</v>
      </c>
      <c r="C290" s="136">
        <v>6</v>
      </c>
      <c r="D290">
        <f t="shared" si="30"/>
        <v>828.79999999999984</v>
      </c>
      <c r="E290">
        <f t="shared" si="31"/>
        <v>240.99999999999997</v>
      </c>
    </row>
    <row r="291" spans="2:5">
      <c r="B291" s="136">
        <v>5</v>
      </c>
      <c r="C291" s="136">
        <v>7</v>
      </c>
      <c r="D291">
        <f t="shared" si="30"/>
        <v>10.799999999999999</v>
      </c>
      <c r="E291">
        <f t="shared" si="31"/>
        <v>0</v>
      </c>
    </row>
    <row r="292" spans="2:5">
      <c r="B292" s="138">
        <v>6</v>
      </c>
      <c r="C292" s="138">
        <v>5</v>
      </c>
      <c r="D292">
        <f t="shared" si="30"/>
        <v>6.7</v>
      </c>
      <c r="E292">
        <f t="shared" si="31"/>
        <v>68.7</v>
      </c>
    </row>
    <row r="293" spans="2:5">
      <c r="B293" s="137">
        <v>6</v>
      </c>
      <c r="C293" s="137">
        <v>6</v>
      </c>
      <c r="D293" s="137">
        <f t="shared" si="30"/>
        <v>106.39999999999999</v>
      </c>
      <c r="E293">
        <f t="shared" si="31"/>
        <v>667.50000000000011</v>
      </c>
    </row>
    <row r="294" spans="2:5">
      <c r="B294" s="136">
        <v>6</v>
      </c>
      <c r="C294" s="136">
        <v>7</v>
      </c>
      <c r="D294">
        <f t="shared" si="30"/>
        <v>965.1</v>
      </c>
      <c r="E294">
        <f t="shared" si="31"/>
        <v>342</v>
      </c>
    </row>
    <row r="295" spans="2:5">
      <c r="B295" s="138">
        <v>7</v>
      </c>
      <c r="C295" s="138">
        <v>3</v>
      </c>
      <c r="D295">
        <f t="shared" si="30"/>
        <v>1</v>
      </c>
      <c r="E295">
        <f t="shared" si="31"/>
        <v>1</v>
      </c>
    </row>
    <row r="296" spans="2:5">
      <c r="B296" s="138">
        <v>7</v>
      </c>
      <c r="C296" s="138">
        <v>6</v>
      </c>
      <c r="D296">
        <f t="shared" si="30"/>
        <v>27.900000000000002</v>
      </c>
      <c r="E296">
        <f t="shared" si="31"/>
        <v>329.6</v>
      </c>
    </row>
    <row r="297" spans="2:5">
      <c r="B297" s="137">
        <v>7</v>
      </c>
      <c r="C297" s="137">
        <v>7</v>
      </c>
      <c r="D297" s="137">
        <f t="shared" si="30"/>
        <v>396</v>
      </c>
      <c r="E297">
        <f t="shared" si="31"/>
        <v>298.7</v>
      </c>
    </row>
    <row r="298" spans="2:5">
      <c r="B298" s="136">
        <v>7</v>
      </c>
      <c r="C298" s="136">
        <v>8</v>
      </c>
      <c r="D298">
        <f t="shared" si="30"/>
        <v>315.8</v>
      </c>
      <c r="E298">
        <f t="shared" si="31"/>
        <v>102.9</v>
      </c>
    </row>
    <row r="299" spans="2:5">
      <c r="B299" s="138">
        <v>8</v>
      </c>
      <c r="C299" s="138">
        <v>7</v>
      </c>
      <c r="D299">
        <f t="shared" si="30"/>
        <v>3.9</v>
      </c>
      <c r="E299">
        <f t="shared" si="31"/>
        <v>5.6</v>
      </c>
    </row>
    <row r="300" spans="2:5">
      <c r="B300" s="137">
        <v>8</v>
      </c>
      <c r="C300" s="137">
        <v>8</v>
      </c>
      <c r="D300" s="137">
        <f t="shared" si="30"/>
        <v>1237.7</v>
      </c>
      <c r="E300">
        <f t="shared" si="31"/>
        <v>1241</v>
      </c>
    </row>
    <row r="301" spans="2:5">
      <c r="B301" s="136">
        <v>8</v>
      </c>
      <c r="C301" s="136">
        <v>9</v>
      </c>
      <c r="D301">
        <f t="shared" si="30"/>
        <v>25</v>
      </c>
      <c r="E301">
        <f t="shared" si="31"/>
        <v>20</v>
      </c>
    </row>
    <row r="302" spans="2:5">
      <c r="B302" s="138">
        <v>9</v>
      </c>
      <c r="C302" s="138">
        <v>8</v>
      </c>
      <c r="D302">
        <f t="shared" si="30"/>
        <v>11.7</v>
      </c>
      <c r="E302">
        <f t="shared" si="31"/>
        <v>18.799999999999997</v>
      </c>
    </row>
    <row r="303" spans="2:5">
      <c r="B303" s="137">
        <v>9</v>
      </c>
      <c r="C303" s="137">
        <v>9</v>
      </c>
      <c r="D303" s="137">
        <f t="shared" si="30"/>
        <v>76</v>
      </c>
      <c r="E303">
        <f t="shared" si="31"/>
        <v>68.900000000000006</v>
      </c>
    </row>
    <row r="304" spans="2:5">
      <c r="B304" s="136">
        <v>9</v>
      </c>
      <c r="C304" s="136">
        <v>10</v>
      </c>
      <c r="D304">
        <f t="shared" si="30"/>
        <v>0</v>
      </c>
      <c r="E304">
        <f t="shared" si="31"/>
        <v>0</v>
      </c>
    </row>
    <row r="305" spans="2:5">
      <c r="B305" s="138">
        <v>10</v>
      </c>
      <c r="C305" s="138">
        <v>9</v>
      </c>
      <c r="D305">
        <f t="shared" si="30"/>
        <v>7.3</v>
      </c>
      <c r="E305">
        <f t="shared" si="31"/>
        <v>7.3</v>
      </c>
    </row>
    <row r="306" spans="2:5">
      <c r="B306" s="137">
        <v>10</v>
      </c>
      <c r="C306" s="137">
        <v>10</v>
      </c>
      <c r="D306" s="137">
        <f t="shared" si="30"/>
        <v>5.5</v>
      </c>
      <c r="E306">
        <f t="shared" si="31"/>
        <v>5.5</v>
      </c>
    </row>
    <row r="308" spans="2:5">
      <c r="C308" t="s">
        <v>687</v>
      </c>
      <c r="D308">
        <f>D305+D302+D299+D296+D295+D292+D288+D287+D284+D283+D280+D276</f>
        <v>1554.9000000000003</v>
      </c>
      <c r="E308">
        <f>E305+E302+E299+E296+E295+E292+E288+E287+E284+E283+E280+E276</f>
        <v>1925.6000000000001</v>
      </c>
    </row>
    <row r="309" spans="2:5">
      <c r="C309" t="s">
        <v>688</v>
      </c>
      <c r="D309">
        <f>D304+D301+D298+D294+D291+D290+D286+D282+D279+D278+D275+D274+D273</f>
        <v>2416.2999999999997</v>
      </c>
      <c r="E309">
        <f>E304+E301+E298+E294+E291+E290+E286+E282+E279+E278+E275+E274+E273</f>
        <v>1102.3999999999999</v>
      </c>
    </row>
    <row r="310" spans="2:5">
      <c r="C310" t="s">
        <v>689</v>
      </c>
      <c r="D310">
        <f>D306+D303+D300+D297+D293+D289+D285+D281+D277+D272</f>
        <v>4261.8</v>
      </c>
    </row>
    <row r="311" spans="2:5">
      <c r="D311">
        <f>SUM(D308:D310)</f>
        <v>8233</v>
      </c>
    </row>
  </sheetData>
  <autoFilter ref="A1:H256"/>
  <mergeCells count="2">
    <mergeCell ref="J258:K258"/>
    <mergeCell ref="L258:M258"/>
  </mergeCells>
  <conditionalFormatting sqref="D2:D256">
    <cfRule type="cellIs" dxfId="1" priority="1" operator="lessThan">
      <formula>20</formula>
    </cfRule>
    <cfRule type="cellIs" dxfId="0" priority="2" operator="greaterThan">
      <formula>20</formula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9"/>
  <sheetViews>
    <sheetView rightToLeft="1" topLeftCell="A229" workbookViewId="0">
      <selection activeCell="U240" sqref="U240:V249"/>
    </sheetView>
  </sheetViews>
  <sheetFormatPr defaultRowHeight="15"/>
  <cols>
    <col min="1" max="1" width="20.5703125" style="53" bestFit="1" customWidth="1"/>
    <col min="2" max="2" width="6.28515625" style="53" bestFit="1" customWidth="1"/>
    <col min="3" max="3" width="5.5703125" style="53" bestFit="1" customWidth="1"/>
    <col min="4" max="4" width="19" style="53" bestFit="1" customWidth="1"/>
    <col min="5" max="5" width="10" style="53" bestFit="1" customWidth="1"/>
    <col min="6" max="6" width="6.5703125" style="53" bestFit="1" customWidth="1"/>
  </cols>
  <sheetData>
    <row r="1" spans="1:18" ht="33" thickTop="1" thickBot="1">
      <c r="A1" s="37" t="s">
        <v>406</v>
      </c>
      <c r="B1" s="30" t="s">
        <v>402</v>
      </c>
      <c r="C1" s="30" t="s">
        <v>403</v>
      </c>
      <c r="D1" s="30" t="s">
        <v>404</v>
      </c>
      <c r="E1" s="31" t="s">
        <v>405</v>
      </c>
      <c r="F1" s="38" t="s">
        <v>22</v>
      </c>
      <c r="J1" s="65" t="s">
        <v>665</v>
      </c>
      <c r="K1" s="66"/>
      <c r="L1" s="66"/>
      <c r="M1" s="66"/>
      <c r="N1" s="66"/>
      <c r="O1" s="66"/>
      <c r="P1" s="66"/>
      <c r="Q1" s="66"/>
      <c r="R1" s="66"/>
    </row>
    <row r="2" spans="1:18" ht="78" thickTop="1" thickBot="1">
      <c r="A2" s="39" t="s">
        <v>260</v>
      </c>
      <c r="B2" s="19">
        <v>-2.090048651</v>
      </c>
      <c r="C2" s="20">
        <v>1</v>
      </c>
      <c r="D2" s="40" t="s">
        <v>261</v>
      </c>
      <c r="E2" s="41">
        <v>1054</v>
      </c>
      <c r="F2" s="32">
        <v>1</v>
      </c>
      <c r="J2" s="67" t="s">
        <v>666</v>
      </c>
      <c r="K2" s="68" t="s">
        <v>667</v>
      </c>
      <c r="L2" s="69" t="s">
        <v>668</v>
      </c>
      <c r="M2" s="70" t="s">
        <v>669</v>
      </c>
      <c r="N2" s="71" t="s">
        <v>670</v>
      </c>
      <c r="O2" s="72" t="s">
        <v>671</v>
      </c>
      <c r="P2" s="73" t="s">
        <v>672</v>
      </c>
      <c r="Q2" s="74" t="s">
        <v>673</v>
      </c>
      <c r="R2" s="75" t="s">
        <v>674</v>
      </c>
    </row>
    <row r="3" spans="1:18" ht="15.75" thickTop="1">
      <c r="A3" s="39" t="s">
        <v>264</v>
      </c>
      <c r="B3" s="19">
        <v>-2.0472885160000001</v>
      </c>
      <c r="C3" s="20">
        <v>2</v>
      </c>
      <c r="D3" s="40" t="s">
        <v>265</v>
      </c>
      <c r="E3" s="41">
        <v>1059</v>
      </c>
      <c r="F3" s="32">
        <v>1</v>
      </c>
      <c r="J3" s="76">
        <v>10068</v>
      </c>
      <c r="K3" s="77" t="s">
        <v>170</v>
      </c>
      <c r="L3" s="78">
        <v>6871</v>
      </c>
      <c r="M3" s="79">
        <v>-2.3439999999999999</v>
      </c>
      <c r="N3" s="80">
        <v>1</v>
      </c>
      <c r="O3" s="81">
        <v>1</v>
      </c>
      <c r="P3" s="82" t="s">
        <v>675</v>
      </c>
      <c r="Q3" s="83" t="s">
        <v>675</v>
      </c>
      <c r="R3" s="84" t="s">
        <v>675</v>
      </c>
    </row>
    <row r="4" spans="1:18">
      <c r="A4" s="39" t="s">
        <v>268</v>
      </c>
      <c r="B4" s="19">
        <v>-1.9546135870000001</v>
      </c>
      <c r="C4" s="20">
        <v>3</v>
      </c>
      <c r="D4" s="40" t="s">
        <v>269</v>
      </c>
      <c r="E4" s="41">
        <v>1192</v>
      </c>
      <c r="F4" s="32">
        <v>1</v>
      </c>
      <c r="J4" s="85">
        <v>1286</v>
      </c>
      <c r="K4" s="86" t="s">
        <v>241</v>
      </c>
      <c r="L4" s="87">
        <v>8493.43</v>
      </c>
      <c r="M4" s="88">
        <v>-2.1310099999999998</v>
      </c>
      <c r="N4" s="89">
        <v>2</v>
      </c>
      <c r="O4" s="90">
        <v>1</v>
      </c>
      <c r="P4" s="91">
        <v>28</v>
      </c>
      <c r="Q4" s="92">
        <v>2</v>
      </c>
      <c r="R4" s="93">
        <f>O4-Q4</f>
        <v>-1</v>
      </c>
    </row>
    <row r="5" spans="1:18">
      <c r="A5" s="39" t="s">
        <v>272</v>
      </c>
      <c r="B5" s="19">
        <v>-1.946070797</v>
      </c>
      <c r="C5" s="20">
        <v>4</v>
      </c>
      <c r="D5" s="40" t="s">
        <v>273</v>
      </c>
      <c r="E5" s="41">
        <v>1286</v>
      </c>
      <c r="F5" s="32">
        <v>1</v>
      </c>
      <c r="J5" s="94">
        <v>1054</v>
      </c>
      <c r="K5" s="95" t="s">
        <v>253</v>
      </c>
      <c r="L5" s="96">
        <v>17529.14</v>
      </c>
      <c r="M5" s="97">
        <v>-2.1184500000000002</v>
      </c>
      <c r="N5" s="98">
        <v>3</v>
      </c>
      <c r="O5" s="99">
        <v>1</v>
      </c>
      <c r="P5" s="100">
        <v>3</v>
      </c>
      <c r="Q5" s="101">
        <v>1</v>
      </c>
      <c r="R5" s="102">
        <f>O5-Q5</f>
        <v>0</v>
      </c>
    </row>
    <row r="6" spans="1:18" ht="25.5">
      <c r="A6" s="39" t="s">
        <v>276</v>
      </c>
      <c r="B6" s="19">
        <v>-1.934399609</v>
      </c>
      <c r="C6" s="20">
        <v>5</v>
      </c>
      <c r="D6" s="40" t="s">
        <v>277</v>
      </c>
      <c r="E6" s="41">
        <v>3780</v>
      </c>
      <c r="F6" s="32">
        <v>1</v>
      </c>
      <c r="J6" s="94">
        <v>3797</v>
      </c>
      <c r="K6" s="95" t="s">
        <v>148</v>
      </c>
      <c r="L6" s="96">
        <v>60045.63</v>
      </c>
      <c r="M6" s="97">
        <v>-2.0745100000000001</v>
      </c>
      <c r="N6" s="98">
        <v>4</v>
      </c>
      <c r="O6" s="99">
        <v>1</v>
      </c>
      <c r="P6" s="100">
        <v>5</v>
      </c>
      <c r="Q6" s="101">
        <v>1</v>
      </c>
      <c r="R6" s="102">
        <f>O6-Q6</f>
        <v>0</v>
      </c>
    </row>
    <row r="7" spans="1:18" ht="25.5">
      <c r="A7" s="39" t="s">
        <v>280</v>
      </c>
      <c r="B7" s="19">
        <v>-1.927639316</v>
      </c>
      <c r="C7" s="20">
        <v>6</v>
      </c>
      <c r="D7" s="40" t="s">
        <v>281</v>
      </c>
      <c r="E7" s="41">
        <v>1161</v>
      </c>
      <c r="F7" s="32">
        <v>1</v>
      </c>
      <c r="J7" s="94">
        <v>1192</v>
      </c>
      <c r="K7" s="95" t="s">
        <v>201</v>
      </c>
      <c r="L7" s="96">
        <v>14798.24</v>
      </c>
      <c r="M7" s="97">
        <v>-2.0102600000000002</v>
      </c>
      <c r="N7" s="98">
        <v>5</v>
      </c>
      <c r="O7" s="99">
        <v>1</v>
      </c>
      <c r="P7" s="100">
        <v>10</v>
      </c>
      <c r="Q7" s="101">
        <v>2</v>
      </c>
      <c r="R7" s="102">
        <f>O7-Q7</f>
        <v>-1</v>
      </c>
    </row>
    <row r="8" spans="1:18">
      <c r="A8" s="39" t="s">
        <v>284</v>
      </c>
      <c r="B8" s="19">
        <v>-1.8313867239999999</v>
      </c>
      <c r="C8" s="20">
        <v>7</v>
      </c>
      <c r="D8" s="40" t="s">
        <v>285</v>
      </c>
      <c r="E8" s="41">
        <v>3797</v>
      </c>
      <c r="F8" s="32">
        <v>1</v>
      </c>
      <c r="J8" s="94">
        <v>3780</v>
      </c>
      <c r="K8" s="95" t="s">
        <v>38</v>
      </c>
      <c r="L8" s="96">
        <v>44926.59</v>
      </c>
      <c r="M8" s="97">
        <v>-1.9503999999999999</v>
      </c>
      <c r="N8" s="98">
        <v>6</v>
      </c>
      <c r="O8" s="99">
        <v>1</v>
      </c>
      <c r="P8" s="100">
        <v>6</v>
      </c>
      <c r="Q8" s="101">
        <v>1</v>
      </c>
      <c r="R8" s="102">
        <f>O8-Q8</f>
        <v>0</v>
      </c>
    </row>
    <row r="9" spans="1:18">
      <c r="A9" s="39" t="s">
        <v>288</v>
      </c>
      <c r="B9" s="19">
        <v>-1.74007147</v>
      </c>
      <c r="C9" s="20">
        <v>8</v>
      </c>
      <c r="D9" s="40" t="s">
        <v>289</v>
      </c>
      <c r="E9" s="41">
        <v>1303</v>
      </c>
      <c r="F9" s="32">
        <v>1</v>
      </c>
      <c r="J9" s="94">
        <v>1303</v>
      </c>
      <c r="K9" s="95" t="s">
        <v>91</v>
      </c>
      <c r="L9" s="96">
        <v>18271.22</v>
      </c>
      <c r="M9" s="97">
        <v>-1.9483600000000001</v>
      </c>
      <c r="N9" s="98">
        <v>7</v>
      </c>
      <c r="O9" s="99">
        <v>1</v>
      </c>
      <c r="P9" s="100">
        <v>21</v>
      </c>
      <c r="Q9" s="101">
        <v>2</v>
      </c>
      <c r="R9" s="102">
        <f>O9-Q9</f>
        <v>-1</v>
      </c>
    </row>
    <row r="10" spans="1:18" ht="15.75" thickBot="1">
      <c r="A10" s="42" t="s">
        <v>292</v>
      </c>
      <c r="B10" s="23">
        <v>-1.698982032</v>
      </c>
      <c r="C10" s="24">
        <v>9</v>
      </c>
      <c r="D10" s="43" t="s">
        <v>293</v>
      </c>
      <c r="E10" s="44">
        <v>1060</v>
      </c>
      <c r="F10" s="32">
        <v>1</v>
      </c>
      <c r="J10" s="94">
        <v>10069</v>
      </c>
      <c r="K10" s="95" t="s">
        <v>12</v>
      </c>
      <c r="L10" s="96">
        <v>8190</v>
      </c>
      <c r="M10" s="97">
        <v>-1.9019999999999999</v>
      </c>
      <c r="N10" s="98">
        <v>8</v>
      </c>
      <c r="O10" s="99">
        <v>1</v>
      </c>
      <c r="P10" s="100" t="s">
        <v>675</v>
      </c>
      <c r="Q10" s="101" t="s">
        <v>675</v>
      </c>
      <c r="R10" s="102" t="s">
        <v>675</v>
      </c>
    </row>
    <row r="11" spans="1:18">
      <c r="A11" s="45" t="s">
        <v>300</v>
      </c>
      <c r="B11" s="25">
        <v>-1.4117812709999999</v>
      </c>
      <c r="C11" s="26">
        <v>10</v>
      </c>
      <c r="D11" s="46" t="s">
        <v>301</v>
      </c>
      <c r="E11" s="41">
        <v>3660</v>
      </c>
      <c r="F11" s="32">
        <v>2</v>
      </c>
      <c r="J11" s="94">
        <v>1059</v>
      </c>
      <c r="K11" s="95" t="s">
        <v>117</v>
      </c>
      <c r="L11" s="96">
        <v>18076.25</v>
      </c>
      <c r="M11" s="97">
        <v>-1.89201</v>
      </c>
      <c r="N11" s="98">
        <v>9</v>
      </c>
      <c r="O11" s="99">
        <v>1</v>
      </c>
      <c r="P11" s="100">
        <v>8</v>
      </c>
      <c r="Q11" s="101">
        <v>2</v>
      </c>
      <c r="R11" s="102">
        <f>O11-Q11</f>
        <v>-1</v>
      </c>
    </row>
    <row r="12" spans="1:18">
      <c r="A12" s="39" t="s">
        <v>304</v>
      </c>
      <c r="B12" s="19">
        <v>-1.367883934</v>
      </c>
      <c r="C12" s="20">
        <v>11</v>
      </c>
      <c r="D12" s="40" t="s">
        <v>305</v>
      </c>
      <c r="E12" s="41">
        <v>510</v>
      </c>
      <c r="F12" s="32">
        <v>2</v>
      </c>
      <c r="J12" s="94">
        <v>1060</v>
      </c>
      <c r="K12" s="95" t="s">
        <v>137</v>
      </c>
      <c r="L12" s="96">
        <v>10823.81</v>
      </c>
      <c r="M12" s="97">
        <v>-1.8712800000000001</v>
      </c>
      <c r="N12" s="98">
        <v>10</v>
      </c>
      <c r="O12" s="99">
        <v>1</v>
      </c>
      <c r="P12" s="100">
        <v>1</v>
      </c>
      <c r="Q12" s="101">
        <v>1</v>
      </c>
      <c r="R12" s="102">
        <f>O12-Q12</f>
        <v>0</v>
      </c>
    </row>
    <row r="13" spans="1:18" ht="15.75" thickBot="1">
      <c r="A13" s="39" t="s">
        <v>308</v>
      </c>
      <c r="B13" s="19">
        <v>-1.308566549</v>
      </c>
      <c r="C13" s="20">
        <v>12</v>
      </c>
      <c r="D13" s="40" t="s">
        <v>309</v>
      </c>
      <c r="E13" s="41">
        <v>1309</v>
      </c>
      <c r="F13" s="32">
        <v>2</v>
      </c>
      <c r="J13" s="103">
        <v>1161</v>
      </c>
      <c r="K13" s="104" t="s">
        <v>230</v>
      </c>
      <c r="L13" s="105">
        <v>58645.43</v>
      </c>
      <c r="M13" s="106">
        <v>-1.84758</v>
      </c>
      <c r="N13" s="107">
        <v>11</v>
      </c>
      <c r="O13" s="108">
        <v>1</v>
      </c>
      <c r="P13" s="109">
        <v>16</v>
      </c>
      <c r="Q13" s="110">
        <v>2</v>
      </c>
      <c r="R13" s="111">
        <f>O13-Q13</f>
        <v>-1</v>
      </c>
    </row>
    <row r="14" spans="1:18" ht="15.75" thickTop="1">
      <c r="A14" s="39" t="s">
        <v>312</v>
      </c>
      <c r="B14" s="19">
        <v>-1.274688007</v>
      </c>
      <c r="C14" s="20">
        <v>13</v>
      </c>
      <c r="D14" s="40" t="s">
        <v>313</v>
      </c>
      <c r="E14" s="41">
        <v>922</v>
      </c>
      <c r="F14" s="32">
        <v>2</v>
      </c>
      <c r="J14" s="85">
        <v>3660</v>
      </c>
      <c r="K14" s="86" t="s">
        <v>189</v>
      </c>
      <c r="L14" s="87">
        <v>3115.13</v>
      </c>
      <c r="M14" s="88">
        <v>-1.6654</v>
      </c>
      <c r="N14" s="89">
        <v>12</v>
      </c>
      <c r="O14" s="90">
        <v>2</v>
      </c>
      <c r="P14" s="91">
        <v>24</v>
      </c>
      <c r="Q14" s="92">
        <v>2</v>
      </c>
      <c r="R14" s="93">
        <f>O14-Q14</f>
        <v>0</v>
      </c>
    </row>
    <row r="15" spans="1:18" ht="25.5">
      <c r="A15" s="39" t="s">
        <v>316</v>
      </c>
      <c r="B15" s="19">
        <v>-1.2675367369999999</v>
      </c>
      <c r="C15" s="20">
        <v>14</v>
      </c>
      <c r="D15" s="40" t="s">
        <v>317</v>
      </c>
      <c r="E15" s="41">
        <v>541</v>
      </c>
      <c r="F15" s="32">
        <v>2</v>
      </c>
      <c r="J15" s="94">
        <v>541</v>
      </c>
      <c r="K15" s="95" t="s">
        <v>51</v>
      </c>
      <c r="L15" s="96">
        <v>13429.3</v>
      </c>
      <c r="M15" s="97">
        <v>-1.50929</v>
      </c>
      <c r="N15" s="98">
        <v>13</v>
      </c>
      <c r="O15" s="99">
        <v>2</v>
      </c>
      <c r="P15" s="100">
        <v>4</v>
      </c>
      <c r="Q15" s="101">
        <v>1</v>
      </c>
      <c r="R15" s="102">
        <f>O15-Q15</f>
        <v>1</v>
      </c>
    </row>
    <row r="16" spans="1:18">
      <c r="A16" s="39" t="s">
        <v>320</v>
      </c>
      <c r="B16" s="19">
        <v>-1.25690418</v>
      </c>
      <c r="C16" s="20">
        <v>15</v>
      </c>
      <c r="D16" s="40" t="s">
        <v>321</v>
      </c>
      <c r="E16" s="41">
        <v>962</v>
      </c>
      <c r="F16" s="32">
        <v>2</v>
      </c>
      <c r="J16" s="94">
        <v>1309</v>
      </c>
      <c r="K16" s="95" t="s">
        <v>15</v>
      </c>
      <c r="L16" s="96">
        <v>42560.89</v>
      </c>
      <c r="M16" s="97">
        <v>-1.49305</v>
      </c>
      <c r="N16" s="98">
        <v>14</v>
      </c>
      <c r="O16" s="99">
        <v>2</v>
      </c>
      <c r="P16" s="100">
        <v>35</v>
      </c>
      <c r="Q16" s="101">
        <v>2</v>
      </c>
      <c r="R16" s="102">
        <f>O16-Q16</f>
        <v>0</v>
      </c>
    </row>
    <row r="17" spans="1:18">
      <c r="A17" s="39" t="s">
        <v>324</v>
      </c>
      <c r="B17" s="19">
        <v>-1.2154957669999999</v>
      </c>
      <c r="C17" s="20">
        <v>16</v>
      </c>
      <c r="D17" s="40" t="s">
        <v>325</v>
      </c>
      <c r="E17" s="41">
        <v>1326</v>
      </c>
      <c r="F17" s="32">
        <v>2</v>
      </c>
      <c r="J17" s="94">
        <v>922</v>
      </c>
      <c r="K17" s="95" t="s">
        <v>233</v>
      </c>
      <c r="L17" s="96">
        <v>10055.36</v>
      </c>
      <c r="M17" s="97">
        <v>-1.43316</v>
      </c>
      <c r="N17" s="98">
        <v>15</v>
      </c>
      <c r="O17" s="99">
        <v>2</v>
      </c>
      <c r="P17" s="100">
        <v>42</v>
      </c>
      <c r="Q17" s="101">
        <v>2</v>
      </c>
      <c r="R17" s="102">
        <f>O17-Q17</f>
        <v>0</v>
      </c>
    </row>
    <row r="18" spans="1:18">
      <c r="A18" s="39" t="s">
        <v>328</v>
      </c>
      <c r="B18" s="19">
        <v>-1.207470152</v>
      </c>
      <c r="C18" s="20">
        <v>17</v>
      </c>
      <c r="D18" s="40" t="s">
        <v>329</v>
      </c>
      <c r="E18" s="41">
        <v>532</v>
      </c>
      <c r="F18" s="32">
        <v>2</v>
      </c>
      <c r="J18" s="94">
        <v>10065</v>
      </c>
      <c r="K18" s="95" t="s">
        <v>11</v>
      </c>
      <c r="L18" s="96">
        <v>7145.63</v>
      </c>
      <c r="M18" s="97">
        <v>-1.3410899999999999</v>
      </c>
      <c r="N18" s="98">
        <v>16</v>
      </c>
      <c r="O18" s="99">
        <v>2</v>
      </c>
      <c r="P18" s="100">
        <v>2</v>
      </c>
      <c r="Q18" s="101">
        <v>1</v>
      </c>
      <c r="R18" s="102">
        <f>O18-Q18</f>
        <v>1</v>
      </c>
    </row>
    <row r="19" spans="1:18">
      <c r="A19" s="39" t="s">
        <v>332</v>
      </c>
      <c r="B19" s="19">
        <v>-1.1429372019999999</v>
      </c>
      <c r="C19" s="20">
        <v>18</v>
      </c>
      <c r="D19" s="40" t="s">
        <v>333</v>
      </c>
      <c r="E19" s="41">
        <v>482</v>
      </c>
      <c r="F19" s="32">
        <v>2</v>
      </c>
      <c r="J19" s="94">
        <v>6100</v>
      </c>
      <c r="K19" s="95" t="s">
        <v>39</v>
      </c>
      <c r="L19" s="96">
        <v>171567.1</v>
      </c>
      <c r="M19" s="97">
        <v>-1.3040700000000001</v>
      </c>
      <c r="N19" s="98">
        <v>17</v>
      </c>
      <c r="O19" s="99">
        <v>2</v>
      </c>
      <c r="P19" s="100">
        <v>66</v>
      </c>
      <c r="Q19" s="101">
        <v>3</v>
      </c>
      <c r="R19" s="102">
        <f>O19-Q19</f>
        <v>-1</v>
      </c>
    </row>
    <row r="20" spans="1:18">
      <c r="A20" s="39" t="s">
        <v>336</v>
      </c>
      <c r="B20" s="19">
        <v>-1.1410564889999999</v>
      </c>
      <c r="C20" s="20">
        <v>19</v>
      </c>
      <c r="D20" s="40" t="s">
        <v>337</v>
      </c>
      <c r="E20" s="41">
        <v>538</v>
      </c>
      <c r="F20" s="32">
        <v>2</v>
      </c>
      <c r="J20" s="94">
        <v>510</v>
      </c>
      <c r="K20" s="95" t="s">
        <v>126</v>
      </c>
      <c r="L20" s="96">
        <v>17714.240000000002</v>
      </c>
      <c r="M20" s="97">
        <v>-1.3009999999999999</v>
      </c>
      <c r="N20" s="98">
        <v>18</v>
      </c>
      <c r="O20" s="99">
        <v>2</v>
      </c>
      <c r="P20" s="100">
        <v>22</v>
      </c>
      <c r="Q20" s="101">
        <v>2</v>
      </c>
      <c r="R20" s="102">
        <f>O20-Q20</f>
        <v>0</v>
      </c>
    </row>
    <row r="21" spans="1:18" ht="25.5">
      <c r="A21" s="39" t="s">
        <v>340</v>
      </c>
      <c r="B21" s="19">
        <v>-1.1370034529999999</v>
      </c>
      <c r="C21" s="22">
        <v>20</v>
      </c>
      <c r="D21" s="40" t="s">
        <v>341</v>
      </c>
      <c r="E21" s="41">
        <v>998</v>
      </c>
      <c r="F21" s="32">
        <v>2</v>
      </c>
      <c r="J21" s="94">
        <v>2710</v>
      </c>
      <c r="K21" s="95" t="s">
        <v>3</v>
      </c>
      <c r="L21" s="96">
        <v>50596.68</v>
      </c>
      <c r="M21" s="97">
        <v>-1.2941800000000001</v>
      </c>
      <c r="N21" s="98">
        <v>19</v>
      </c>
      <c r="O21" s="99">
        <v>2</v>
      </c>
      <c r="P21" s="100">
        <v>20</v>
      </c>
      <c r="Q21" s="101">
        <v>2</v>
      </c>
      <c r="R21" s="102">
        <f>O21-Q21</f>
        <v>0</v>
      </c>
    </row>
    <row r="22" spans="1:18">
      <c r="A22" s="39" t="s">
        <v>344</v>
      </c>
      <c r="B22" s="19">
        <v>-1.13522597</v>
      </c>
      <c r="C22" s="20">
        <v>21</v>
      </c>
      <c r="D22" s="40" t="s">
        <v>345</v>
      </c>
      <c r="E22" s="41">
        <v>2710</v>
      </c>
      <c r="F22" s="32">
        <v>2</v>
      </c>
      <c r="J22" s="94">
        <v>522</v>
      </c>
      <c r="K22" s="95" t="s">
        <v>172</v>
      </c>
      <c r="L22" s="96">
        <v>11695.1</v>
      </c>
      <c r="M22" s="97">
        <v>-1.2382899999999999</v>
      </c>
      <c r="N22" s="98">
        <v>20</v>
      </c>
      <c r="O22" s="99">
        <v>2</v>
      </c>
      <c r="P22" s="100">
        <v>13</v>
      </c>
      <c r="Q22" s="101">
        <v>2</v>
      </c>
      <c r="R22" s="102">
        <f>O22-Q22</f>
        <v>0</v>
      </c>
    </row>
    <row r="23" spans="1:18" ht="25.5">
      <c r="A23" s="39" t="s">
        <v>348</v>
      </c>
      <c r="B23" s="19">
        <v>-1.1131822849999999</v>
      </c>
      <c r="C23" s="20">
        <v>22</v>
      </c>
      <c r="D23" s="40" t="s">
        <v>349</v>
      </c>
      <c r="E23" s="41">
        <v>6100</v>
      </c>
      <c r="F23" s="32">
        <v>2</v>
      </c>
      <c r="J23" s="94">
        <v>998</v>
      </c>
      <c r="K23" s="95" t="s">
        <v>31</v>
      </c>
      <c r="L23" s="96">
        <v>8295.3799999999992</v>
      </c>
      <c r="M23" s="97">
        <v>-1.2380899999999999</v>
      </c>
      <c r="N23" s="98">
        <v>21</v>
      </c>
      <c r="O23" s="99">
        <v>2</v>
      </c>
      <c r="P23" s="100">
        <v>30</v>
      </c>
      <c r="Q23" s="101">
        <v>2</v>
      </c>
      <c r="R23" s="102">
        <f>O23-Q23</f>
        <v>0</v>
      </c>
    </row>
    <row r="24" spans="1:18">
      <c r="A24" s="39" t="s">
        <v>352</v>
      </c>
      <c r="B24" s="19">
        <v>-1.105420206</v>
      </c>
      <c r="C24" s="20">
        <v>23</v>
      </c>
      <c r="D24" s="40" t="s">
        <v>353</v>
      </c>
      <c r="E24" s="41">
        <v>509</v>
      </c>
      <c r="F24" s="32">
        <v>2</v>
      </c>
      <c r="J24" s="94">
        <v>532</v>
      </c>
      <c r="K24" s="95" t="s">
        <v>186</v>
      </c>
      <c r="L24" s="96">
        <v>12065.49</v>
      </c>
      <c r="M24" s="97">
        <v>-1.19618</v>
      </c>
      <c r="N24" s="98">
        <v>22</v>
      </c>
      <c r="O24" s="99">
        <v>2</v>
      </c>
      <c r="P24" s="100">
        <v>50</v>
      </c>
      <c r="Q24" s="101">
        <v>2</v>
      </c>
      <c r="R24" s="102">
        <f>O24-Q24</f>
        <v>0</v>
      </c>
    </row>
    <row r="25" spans="1:18">
      <c r="A25" s="39" t="s">
        <v>356</v>
      </c>
      <c r="B25" s="19">
        <v>-1.0986806769999999</v>
      </c>
      <c r="C25" s="20">
        <v>24</v>
      </c>
      <c r="D25" s="40" t="s">
        <v>357</v>
      </c>
      <c r="E25" s="41">
        <v>511</v>
      </c>
      <c r="F25" s="32">
        <v>2</v>
      </c>
      <c r="J25" s="94">
        <v>483</v>
      </c>
      <c r="K25" s="95" t="s">
        <v>45</v>
      </c>
      <c r="L25" s="96">
        <v>7664.03</v>
      </c>
      <c r="M25" s="97">
        <v>-1.1934899999999999</v>
      </c>
      <c r="N25" s="98">
        <v>23</v>
      </c>
      <c r="O25" s="99">
        <v>2</v>
      </c>
      <c r="P25" s="100">
        <v>14</v>
      </c>
      <c r="Q25" s="101">
        <v>2</v>
      </c>
      <c r="R25" s="102">
        <f>O25-Q25</f>
        <v>0</v>
      </c>
    </row>
    <row r="26" spans="1:18">
      <c r="A26" s="39" t="s">
        <v>360</v>
      </c>
      <c r="B26" s="19">
        <v>-1.0849821799999999</v>
      </c>
      <c r="C26" s="20">
        <v>25</v>
      </c>
      <c r="D26" s="40" t="s">
        <v>361</v>
      </c>
      <c r="E26" s="41">
        <v>975</v>
      </c>
      <c r="F26" s="32">
        <v>2</v>
      </c>
      <c r="J26" s="94">
        <v>975</v>
      </c>
      <c r="K26" s="95" t="s">
        <v>82</v>
      </c>
      <c r="L26" s="96">
        <v>7061.5</v>
      </c>
      <c r="M26" s="97">
        <v>-1.1651800000000001</v>
      </c>
      <c r="N26" s="98">
        <v>24</v>
      </c>
      <c r="O26" s="99">
        <v>2</v>
      </c>
      <c r="P26" s="100">
        <v>31</v>
      </c>
      <c r="Q26" s="101">
        <v>2</v>
      </c>
      <c r="R26" s="102">
        <f>O26-Q26</f>
        <v>0</v>
      </c>
    </row>
    <row r="27" spans="1:18">
      <c r="A27" s="47" t="s">
        <v>364</v>
      </c>
      <c r="B27" s="19">
        <v>-1.0837093149999999</v>
      </c>
      <c r="C27" s="20">
        <v>26</v>
      </c>
      <c r="D27" s="48" t="s">
        <v>365</v>
      </c>
      <c r="E27" s="41">
        <v>1137</v>
      </c>
      <c r="F27" s="32">
        <v>2</v>
      </c>
      <c r="J27" s="94">
        <v>2610</v>
      </c>
      <c r="K27" s="95" t="s">
        <v>37</v>
      </c>
      <c r="L27" s="96">
        <v>94007.48</v>
      </c>
      <c r="M27" s="97">
        <v>-1.14924</v>
      </c>
      <c r="N27" s="98">
        <v>25</v>
      </c>
      <c r="O27" s="99">
        <v>2</v>
      </c>
      <c r="P27" s="100">
        <v>78</v>
      </c>
      <c r="Q27" s="101">
        <v>3</v>
      </c>
      <c r="R27" s="102">
        <f>O27-Q27</f>
        <v>-1</v>
      </c>
    </row>
    <row r="28" spans="1:18">
      <c r="A28" s="47" t="s">
        <v>368</v>
      </c>
      <c r="B28" s="19">
        <v>-1.082356471</v>
      </c>
      <c r="C28" s="20">
        <v>27</v>
      </c>
      <c r="D28" s="48" t="s">
        <v>369</v>
      </c>
      <c r="E28" s="41">
        <v>531</v>
      </c>
      <c r="F28" s="32">
        <v>2</v>
      </c>
      <c r="J28" s="94">
        <v>538</v>
      </c>
      <c r="K28" s="95" t="s">
        <v>247</v>
      </c>
      <c r="L28" s="96">
        <v>6381.2</v>
      </c>
      <c r="M28" s="97">
        <v>-1.1486499999999999</v>
      </c>
      <c r="N28" s="98">
        <v>26</v>
      </c>
      <c r="O28" s="99">
        <v>2</v>
      </c>
      <c r="P28" s="100">
        <v>26</v>
      </c>
      <c r="Q28" s="101">
        <v>2</v>
      </c>
      <c r="R28" s="102">
        <f>O28-Q28</f>
        <v>0</v>
      </c>
    </row>
    <row r="29" spans="1:18" ht="38.25">
      <c r="A29" s="39" t="s">
        <v>372</v>
      </c>
      <c r="B29" s="19">
        <v>-1.051709558</v>
      </c>
      <c r="C29" s="20">
        <v>28</v>
      </c>
      <c r="D29" s="40" t="s">
        <v>373</v>
      </c>
      <c r="E29" s="41">
        <v>522</v>
      </c>
      <c r="F29" s="32">
        <v>2</v>
      </c>
      <c r="J29" s="94">
        <v>978</v>
      </c>
      <c r="K29" s="95" t="s">
        <v>119</v>
      </c>
      <c r="L29" s="96">
        <v>4761.6099999999997</v>
      </c>
      <c r="M29" s="97">
        <v>-1.12764</v>
      </c>
      <c r="N29" s="98">
        <v>27</v>
      </c>
      <c r="O29" s="99">
        <v>2</v>
      </c>
      <c r="P29" s="100">
        <v>61</v>
      </c>
      <c r="Q29" s="101">
        <v>3</v>
      </c>
      <c r="R29" s="102">
        <f>O29-Q29</f>
        <v>-1</v>
      </c>
    </row>
    <row r="30" spans="1:18">
      <c r="A30" s="47" t="s">
        <v>376</v>
      </c>
      <c r="B30" s="19">
        <v>-1.0470042020000001</v>
      </c>
      <c r="C30" s="20">
        <v>29</v>
      </c>
      <c r="D30" s="40" t="s">
        <v>377</v>
      </c>
      <c r="E30" s="41">
        <v>1327</v>
      </c>
      <c r="F30" s="32">
        <v>2</v>
      </c>
      <c r="J30" s="94">
        <v>1327</v>
      </c>
      <c r="K30" s="95" t="s">
        <v>162</v>
      </c>
      <c r="L30" s="96">
        <v>13651.51</v>
      </c>
      <c r="M30" s="97">
        <v>-1.1139300000000001</v>
      </c>
      <c r="N30" s="98">
        <v>28</v>
      </c>
      <c r="O30" s="99">
        <v>2</v>
      </c>
      <c r="P30" s="100">
        <v>17</v>
      </c>
      <c r="Q30" s="101">
        <v>2</v>
      </c>
      <c r="R30" s="102">
        <f>O30-Q30</f>
        <v>0</v>
      </c>
    </row>
    <row r="31" spans="1:18">
      <c r="A31" s="47" t="s">
        <v>380</v>
      </c>
      <c r="B31" s="19">
        <v>-1.039299534</v>
      </c>
      <c r="C31" s="20">
        <v>30</v>
      </c>
      <c r="D31" s="40" t="s">
        <v>381</v>
      </c>
      <c r="E31" s="41">
        <v>1292</v>
      </c>
      <c r="F31" s="32">
        <v>2</v>
      </c>
      <c r="J31" s="94">
        <v>1326</v>
      </c>
      <c r="K31" s="95" t="s">
        <v>43</v>
      </c>
      <c r="L31" s="96">
        <v>8486.68</v>
      </c>
      <c r="M31" s="97">
        <v>-1.10693</v>
      </c>
      <c r="N31" s="98">
        <v>29</v>
      </c>
      <c r="O31" s="99">
        <v>2</v>
      </c>
      <c r="P31" s="100">
        <v>34</v>
      </c>
      <c r="Q31" s="101">
        <v>2</v>
      </c>
      <c r="R31" s="102">
        <f>O31-Q31</f>
        <v>0</v>
      </c>
    </row>
    <row r="32" spans="1:18">
      <c r="A32" s="39" t="s">
        <v>384</v>
      </c>
      <c r="B32" s="19">
        <v>-1.031747975</v>
      </c>
      <c r="C32" s="20">
        <v>31</v>
      </c>
      <c r="D32" s="40" t="s">
        <v>385</v>
      </c>
      <c r="E32" s="41">
        <v>520</v>
      </c>
      <c r="F32" s="32">
        <v>2</v>
      </c>
      <c r="J32" s="94">
        <v>627</v>
      </c>
      <c r="K32" s="95" t="s">
        <v>50</v>
      </c>
      <c r="L32" s="96">
        <v>9006.77</v>
      </c>
      <c r="M32" s="97">
        <v>-1.10409</v>
      </c>
      <c r="N32" s="98">
        <v>30</v>
      </c>
      <c r="O32" s="99">
        <v>2</v>
      </c>
      <c r="P32" s="100">
        <v>12</v>
      </c>
      <c r="Q32" s="101">
        <v>2</v>
      </c>
      <c r="R32" s="102">
        <f>O32-Q32</f>
        <v>0</v>
      </c>
    </row>
    <row r="33" spans="1:18" ht="30">
      <c r="A33" s="39" t="s">
        <v>388</v>
      </c>
      <c r="B33" s="19">
        <v>-1.0241522750000001</v>
      </c>
      <c r="C33" s="20">
        <v>32</v>
      </c>
      <c r="D33" s="40" t="s">
        <v>389</v>
      </c>
      <c r="E33" s="41">
        <v>978</v>
      </c>
      <c r="F33" s="32">
        <v>2</v>
      </c>
      <c r="J33" s="94">
        <v>1137</v>
      </c>
      <c r="K33" s="95" t="s">
        <v>220</v>
      </c>
      <c r="L33" s="96">
        <v>3702.45</v>
      </c>
      <c r="M33" s="97">
        <v>-1.09219</v>
      </c>
      <c r="N33" s="98">
        <v>31</v>
      </c>
      <c r="O33" s="99">
        <v>2</v>
      </c>
      <c r="P33" s="100">
        <v>83</v>
      </c>
      <c r="Q33" s="101">
        <v>3</v>
      </c>
      <c r="R33" s="102">
        <f>O33-Q33</f>
        <v>-1</v>
      </c>
    </row>
    <row r="34" spans="1:18" ht="25.5">
      <c r="A34" s="39" t="s">
        <v>392</v>
      </c>
      <c r="B34" s="19">
        <v>-0.99121751999999996</v>
      </c>
      <c r="C34" s="20">
        <v>33</v>
      </c>
      <c r="D34" s="40" t="s">
        <v>393</v>
      </c>
      <c r="E34" s="41">
        <v>638</v>
      </c>
      <c r="F34" s="32">
        <v>2</v>
      </c>
      <c r="J34" s="94">
        <v>482</v>
      </c>
      <c r="K34" s="95" t="s">
        <v>29</v>
      </c>
      <c r="L34" s="96">
        <v>8714.7900000000009</v>
      </c>
      <c r="M34" s="97">
        <v>-1.08386</v>
      </c>
      <c r="N34" s="98">
        <v>32</v>
      </c>
      <c r="O34" s="99">
        <v>2</v>
      </c>
      <c r="P34" s="100">
        <v>37</v>
      </c>
      <c r="Q34" s="101">
        <v>2</v>
      </c>
      <c r="R34" s="102">
        <f>O34-Q34</f>
        <v>0</v>
      </c>
    </row>
    <row r="35" spans="1:18" ht="25.5">
      <c r="A35" s="39" t="s">
        <v>396</v>
      </c>
      <c r="B35" s="19">
        <v>-0.95594161300000002</v>
      </c>
      <c r="C35" s="20">
        <v>34</v>
      </c>
      <c r="D35" s="40" t="s">
        <v>397</v>
      </c>
      <c r="E35" s="41">
        <v>7500</v>
      </c>
      <c r="F35" s="32">
        <v>2</v>
      </c>
      <c r="J35" s="94">
        <v>1292</v>
      </c>
      <c r="K35" s="95" t="s">
        <v>48</v>
      </c>
      <c r="L35" s="96">
        <v>19552.43</v>
      </c>
      <c r="M35" s="97">
        <v>-1.0838300000000001</v>
      </c>
      <c r="N35" s="98">
        <v>33</v>
      </c>
      <c r="O35" s="99">
        <v>2</v>
      </c>
      <c r="P35" s="100">
        <v>53</v>
      </c>
      <c r="Q35" s="101">
        <v>2</v>
      </c>
      <c r="R35" s="102">
        <f>O35-Q35</f>
        <v>0</v>
      </c>
    </row>
    <row r="36" spans="1:18">
      <c r="A36" s="39" t="s">
        <v>398</v>
      </c>
      <c r="B36" s="19">
        <v>-0.954412021</v>
      </c>
      <c r="C36" s="20">
        <v>35</v>
      </c>
      <c r="D36" s="40" t="s">
        <v>399</v>
      </c>
      <c r="E36" s="41">
        <v>516</v>
      </c>
      <c r="F36" s="32">
        <v>2</v>
      </c>
      <c r="J36" s="94">
        <v>511</v>
      </c>
      <c r="K36" s="95" t="s">
        <v>185</v>
      </c>
      <c r="L36" s="96">
        <v>7292.35</v>
      </c>
      <c r="M36" s="97">
        <v>-1.07121</v>
      </c>
      <c r="N36" s="98">
        <v>34</v>
      </c>
      <c r="O36" s="99">
        <v>2</v>
      </c>
      <c r="P36" s="100">
        <v>44</v>
      </c>
      <c r="Q36" s="101">
        <v>2</v>
      </c>
      <c r="R36" s="102">
        <f>O36-Q36</f>
        <v>0</v>
      </c>
    </row>
    <row r="37" spans="1:18" ht="15.75" thickBot="1">
      <c r="A37" s="42" t="s">
        <v>400</v>
      </c>
      <c r="B37" s="23">
        <v>-0.93801422300000004</v>
      </c>
      <c r="C37" s="24">
        <v>36</v>
      </c>
      <c r="D37" s="43" t="s">
        <v>401</v>
      </c>
      <c r="E37" s="44">
        <v>492</v>
      </c>
      <c r="F37" s="32">
        <v>2</v>
      </c>
      <c r="J37" s="94">
        <v>4001</v>
      </c>
      <c r="K37" s="95" t="s">
        <v>30</v>
      </c>
      <c r="L37" s="96">
        <v>6169.89</v>
      </c>
      <c r="M37" s="97">
        <v>-1.0621499999999999</v>
      </c>
      <c r="N37" s="98">
        <v>35</v>
      </c>
      <c r="O37" s="99">
        <v>2</v>
      </c>
      <c r="P37" s="100">
        <v>11</v>
      </c>
      <c r="Q37" s="101">
        <v>2</v>
      </c>
      <c r="R37" s="102">
        <f>O37-Q37</f>
        <v>0</v>
      </c>
    </row>
    <row r="38" spans="1:18">
      <c r="A38" s="45" t="s">
        <v>258</v>
      </c>
      <c r="B38" s="17">
        <v>-0.90927540900000003</v>
      </c>
      <c r="C38" s="18">
        <v>37</v>
      </c>
      <c r="D38" s="49" t="s">
        <v>259</v>
      </c>
      <c r="E38" s="50">
        <v>8900</v>
      </c>
      <c r="F38" s="32">
        <v>3</v>
      </c>
      <c r="J38" s="94">
        <v>509</v>
      </c>
      <c r="K38" s="95" t="s">
        <v>125</v>
      </c>
      <c r="L38" s="96">
        <v>20352.3</v>
      </c>
      <c r="M38" s="97">
        <v>-1.0525</v>
      </c>
      <c r="N38" s="98">
        <v>36</v>
      </c>
      <c r="O38" s="99">
        <v>2</v>
      </c>
      <c r="P38" s="100">
        <v>15</v>
      </c>
      <c r="Q38" s="101">
        <v>2</v>
      </c>
      <c r="R38" s="102">
        <f>O38-Q38</f>
        <v>0</v>
      </c>
    </row>
    <row r="39" spans="1:18">
      <c r="A39" s="39" t="s">
        <v>262</v>
      </c>
      <c r="B39" s="21">
        <v>-0.90342709499999996</v>
      </c>
      <c r="C39" s="22">
        <v>38</v>
      </c>
      <c r="D39" s="40" t="s">
        <v>263</v>
      </c>
      <c r="E39" s="41">
        <v>542</v>
      </c>
      <c r="F39" s="32">
        <v>3</v>
      </c>
      <c r="J39" s="94">
        <v>8000</v>
      </c>
      <c r="K39" s="95" t="s">
        <v>208</v>
      </c>
      <c r="L39" s="96">
        <v>32876.19</v>
      </c>
      <c r="M39" s="97">
        <v>-1.0113700000000001</v>
      </c>
      <c r="N39" s="98">
        <v>37</v>
      </c>
      <c r="O39" s="99">
        <v>2</v>
      </c>
      <c r="P39" s="100">
        <v>91</v>
      </c>
      <c r="Q39" s="101">
        <v>4</v>
      </c>
      <c r="R39" s="112">
        <f>O39-Q39</f>
        <v>-2</v>
      </c>
    </row>
    <row r="40" spans="1:18">
      <c r="A40" s="39" t="s">
        <v>266</v>
      </c>
      <c r="B40" s="21">
        <v>-0.901025678</v>
      </c>
      <c r="C40" s="22">
        <v>39</v>
      </c>
      <c r="D40" s="40" t="s">
        <v>267</v>
      </c>
      <c r="E40" s="41">
        <v>1296</v>
      </c>
      <c r="F40" s="32">
        <v>3</v>
      </c>
      <c r="J40" s="94">
        <v>638</v>
      </c>
      <c r="K40" s="95" t="s">
        <v>211</v>
      </c>
      <c r="L40" s="96">
        <v>20645.23</v>
      </c>
      <c r="M40" s="97">
        <v>-1.0112099999999999</v>
      </c>
      <c r="N40" s="98">
        <v>38</v>
      </c>
      <c r="O40" s="99">
        <v>2</v>
      </c>
      <c r="P40" s="100">
        <v>18</v>
      </c>
      <c r="Q40" s="101">
        <v>2</v>
      </c>
      <c r="R40" s="102">
        <f>O40-Q40</f>
        <v>0</v>
      </c>
    </row>
    <row r="41" spans="1:18">
      <c r="A41" s="39" t="s">
        <v>270</v>
      </c>
      <c r="B41" s="21">
        <v>-0.89286473700000002</v>
      </c>
      <c r="C41" s="22">
        <v>40</v>
      </c>
      <c r="D41" s="40" t="s">
        <v>271</v>
      </c>
      <c r="E41" s="41">
        <v>481</v>
      </c>
      <c r="F41" s="32">
        <v>3</v>
      </c>
      <c r="J41" s="94">
        <v>537</v>
      </c>
      <c r="K41" s="95" t="s">
        <v>202</v>
      </c>
      <c r="L41" s="96">
        <v>11867.51</v>
      </c>
      <c r="M41" s="97">
        <v>-1.00092</v>
      </c>
      <c r="N41" s="98">
        <v>39</v>
      </c>
      <c r="O41" s="99">
        <v>2</v>
      </c>
      <c r="P41" s="100">
        <v>23</v>
      </c>
      <c r="Q41" s="101">
        <v>2</v>
      </c>
      <c r="R41" s="102">
        <f>O41-Q41</f>
        <v>0</v>
      </c>
    </row>
    <row r="42" spans="1:18" ht="25.5">
      <c r="A42" s="39" t="s">
        <v>274</v>
      </c>
      <c r="B42" s="21">
        <v>-0.88712972700000003</v>
      </c>
      <c r="C42" s="22">
        <v>41</v>
      </c>
      <c r="D42" s="40" t="s">
        <v>275</v>
      </c>
      <c r="E42" s="41">
        <v>3611</v>
      </c>
      <c r="F42" s="32">
        <v>3</v>
      </c>
      <c r="J42" s="94">
        <v>962</v>
      </c>
      <c r="K42" s="95" t="s">
        <v>97</v>
      </c>
      <c r="L42" s="96">
        <v>6029</v>
      </c>
      <c r="M42" s="97">
        <v>-0.99399999999999999</v>
      </c>
      <c r="N42" s="98">
        <v>40</v>
      </c>
      <c r="O42" s="99">
        <v>2</v>
      </c>
      <c r="P42" s="100" t="s">
        <v>675</v>
      </c>
      <c r="Q42" s="101" t="s">
        <v>675</v>
      </c>
      <c r="R42" s="102" t="s">
        <v>675</v>
      </c>
    </row>
    <row r="43" spans="1:18">
      <c r="A43" s="39" t="s">
        <v>278</v>
      </c>
      <c r="B43" s="21">
        <v>-0.86951265099999997</v>
      </c>
      <c r="C43" s="22">
        <v>42</v>
      </c>
      <c r="D43" s="48" t="s">
        <v>279</v>
      </c>
      <c r="E43" s="41">
        <v>4001</v>
      </c>
      <c r="F43" s="32">
        <v>3</v>
      </c>
      <c r="J43" s="94">
        <v>481</v>
      </c>
      <c r="K43" s="95" t="s">
        <v>142</v>
      </c>
      <c r="L43" s="96">
        <v>21122.42</v>
      </c>
      <c r="M43" s="97">
        <v>-0.98538000000000003</v>
      </c>
      <c r="N43" s="98">
        <v>41</v>
      </c>
      <c r="O43" s="99">
        <v>2</v>
      </c>
      <c r="P43" s="100">
        <v>33</v>
      </c>
      <c r="Q43" s="101">
        <v>2</v>
      </c>
      <c r="R43" s="102">
        <f>O43-Q43</f>
        <v>0</v>
      </c>
    </row>
    <row r="44" spans="1:18">
      <c r="A44" s="39" t="s">
        <v>282</v>
      </c>
      <c r="B44" s="21">
        <v>-0.86033162200000002</v>
      </c>
      <c r="C44" s="22">
        <v>43</v>
      </c>
      <c r="D44" s="40" t="s">
        <v>283</v>
      </c>
      <c r="E44" s="41">
        <v>504</v>
      </c>
      <c r="F44" s="32">
        <v>3</v>
      </c>
      <c r="J44" s="94">
        <v>520</v>
      </c>
      <c r="K44" s="95" t="s">
        <v>168</v>
      </c>
      <c r="L44" s="96">
        <v>7594.09</v>
      </c>
      <c r="M44" s="97">
        <v>-0.98460000000000003</v>
      </c>
      <c r="N44" s="98">
        <v>42</v>
      </c>
      <c r="O44" s="99">
        <v>2</v>
      </c>
      <c r="P44" s="100">
        <v>49</v>
      </c>
      <c r="Q44" s="101">
        <v>2</v>
      </c>
      <c r="R44" s="102">
        <f>O44-Q44</f>
        <v>0</v>
      </c>
    </row>
    <row r="45" spans="1:18">
      <c r="A45" s="39" t="s">
        <v>286</v>
      </c>
      <c r="B45" s="21">
        <v>-0.85380814500000002</v>
      </c>
      <c r="C45" s="22">
        <v>44</v>
      </c>
      <c r="D45" s="40" t="s">
        <v>287</v>
      </c>
      <c r="E45" s="41">
        <v>627</v>
      </c>
      <c r="F45" s="32">
        <v>3</v>
      </c>
      <c r="J45" s="94">
        <v>8900</v>
      </c>
      <c r="K45" s="95" t="s">
        <v>102</v>
      </c>
      <c r="L45" s="96">
        <v>30854.95</v>
      </c>
      <c r="M45" s="97">
        <v>-0.98343999999999998</v>
      </c>
      <c r="N45" s="98">
        <v>43</v>
      </c>
      <c r="O45" s="99">
        <v>2</v>
      </c>
      <c r="P45" s="100">
        <v>60</v>
      </c>
      <c r="Q45" s="101">
        <v>3</v>
      </c>
      <c r="R45" s="102">
        <f>O45-Q45</f>
        <v>-1</v>
      </c>
    </row>
    <row r="46" spans="1:18">
      <c r="A46" s="39" t="s">
        <v>290</v>
      </c>
      <c r="B46" s="19">
        <v>-0.83301665300000005</v>
      </c>
      <c r="C46" s="22">
        <v>45</v>
      </c>
      <c r="D46" s="40" t="s">
        <v>291</v>
      </c>
      <c r="E46" s="41">
        <v>944</v>
      </c>
      <c r="F46" s="32">
        <v>3</v>
      </c>
      <c r="J46" s="94">
        <v>4203</v>
      </c>
      <c r="K46" s="95" t="s">
        <v>157</v>
      </c>
      <c r="L46" s="96">
        <v>3375.3</v>
      </c>
      <c r="M46" s="97">
        <v>-0.97921000000000002</v>
      </c>
      <c r="N46" s="98">
        <v>44</v>
      </c>
      <c r="O46" s="99">
        <v>2</v>
      </c>
      <c r="P46" s="100">
        <v>9</v>
      </c>
      <c r="Q46" s="101">
        <v>2</v>
      </c>
      <c r="R46" s="102">
        <f>O46-Q46</f>
        <v>0</v>
      </c>
    </row>
    <row r="47" spans="1:18" ht="25.5">
      <c r="A47" s="39" t="s">
        <v>294</v>
      </c>
      <c r="B47" s="21">
        <v>-0.82834249599999998</v>
      </c>
      <c r="C47" s="22">
        <v>46</v>
      </c>
      <c r="D47" s="40" t="s">
        <v>295</v>
      </c>
      <c r="E47" s="41">
        <v>2730</v>
      </c>
      <c r="F47" s="32">
        <v>3</v>
      </c>
      <c r="J47" s="94">
        <v>516</v>
      </c>
      <c r="K47" s="95" t="s">
        <v>140</v>
      </c>
      <c r="L47" s="96">
        <v>14098.45</v>
      </c>
      <c r="M47" s="97">
        <v>-0.97680999999999996</v>
      </c>
      <c r="N47" s="98">
        <v>45</v>
      </c>
      <c r="O47" s="99">
        <v>2</v>
      </c>
      <c r="P47" s="100">
        <v>40</v>
      </c>
      <c r="Q47" s="101">
        <v>2</v>
      </c>
      <c r="R47" s="102">
        <f>O47-Q47</f>
        <v>0</v>
      </c>
    </row>
    <row r="48" spans="1:18">
      <c r="A48" s="39" t="s">
        <v>296</v>
      </c>
      <c r="B48" s="21">
        <v>-0.827985733</v>
      </c>
      <c r="C48" s="22">
        <v>47</v>
      </c>
      <c r="D48" s="40" t="s">
        <v>297</v>
      </c>
      <c r="E48" s="41">
        <v>4502</v>
      </c>
      <c r="F48" s="32">
        <v>3</v>
      </c>
      <c r="J48" s="94">
        <v>4502</v>
      </c>
      <c r="K48" s="95" t="s">
        <v>187</v>
      </c>
      <c r="L48" s="96">
        <v>1892.18</v>
      </c>
      <c r="M48" s="97">
        <v>-0.97418000000000005</v>
      </c>
      <c r="N48" s="98">
        <v>46</v>
      </c>
      <c r="O48" s="99">
        <v>2</v>
      </c>
      <c r="P48" s="100">
        <v>25</v>
      </c>
      <c r="Q48" s="101">
        <v>2</v>
      </c>
      <c r="R48" s="102">
        <f>O48-Q48</f>
        <v>0</v>
      </c>
    </row>
    <row r="49" spans="1:18" ht="25.5">
      <c r="A49" s="39" t="s">
        <v>298</v>
      </c>
      <c r="B49" s="21">
        <v>-0.79831313999999998</v>
      </c>
      <c r="C49" s="22">
        <v>48</v>
      </c>
      <c r="D49" s="40" t="s">
        <v>299</v>
      </c>
      <c r="E49" s="41">
        <v>498</v>
      </c>
      <c r="F49" s="32">
        <v>3</v>
      </c>
      <c r="J49" s="94">
        <v>944</v>
      </c>
      <c r="K49" s="95" t="s">
        <v>44</v>
      </c>
      <c r="L49" s="96">
        <v>7194.53</v>
      </c>
      <c r="M49" s="97">
        <v>-0.96702999999999995</v>
      </c>
      <c r="N49" s="98">
        <v>47</v>
      </c>
      <c r="O49" s="99">
        <v>2</v>
      </c>
      <c r="P49" s="100">
        <v>51</v>
      </c>
      <c r="Q49" s="101">
        <v>2</v>
      </c>
      <c r="R49" s="102">
        <f>O49-Q49</f>
        <v>0</v>
      </c>
    </row>
    <row r="50" spans="1:18" ht="25.5">
      <c r="A50" s="47" t="s">
        <v>302</v>
      </c>
      <c r="B50" s="21">
        <v>-0.797806087</v>
      </c>
      <c r="C50" s="27">
        <v>49</v>
      </c>
      <c r="D50" s="48" t="s">
        <v>303</v>
      </c>
      <c r="E50" s="41">
        <v>505</v>
      </c>
      <c r="F50" s="32">
        <v>3</v>
      </c>
      <c r="J50" s="94">
        <v>3611</v>
      </c>
      <c r="K50" s="95" t="s">
        <v>214</v>
      </c>
      <c r="L50" s="96">
        <v>7165.67</v>
      </c>
      <c r="M50" s="97">
        <v>-0.96492</v>
      </c>
      <c r="N50" s="98">
        <v>48</v>
      </c>
      <c r="O50" s="99">
        <v>2</v>
      </c>
      <c r="P50" s="100">
        <v>105</v>
      </c>
      <c r="Q50" s="101">
        <v>4</v>
      </c>
      <c r="R50" s="112">
        <f>O50-Q50</f>
        <v>-2</v>
      </c>
    </row>
    <row r="51" spans="1:18">
      <c r="A51" s="47" t="s">
        <v>306</v>
      </c>
      <c r="B51" s="21">
        <v>-0.79616442799999998</v>
      </c>
      <c r="C51" s="27">
        <v>50</v>
      </c>
      <c r="D51" s="48" t="s">
        <v>307</v>
      </c>
      <c r="E51" s="41">
        <v>4501</v>
      </c>
      <c r="F51" s="32">
        <v>3</v>
      </c>
      <c r="J51" s="94">
        <v>531</v>
      </c>
      <c r="K51" s="95" t="s">
        <v>197</v>
      </c>
      <c r="L51" s="96">
        <v>23037.5</v>
      </c>
      <c r="M51" s="97">
        <v>-0.94472</v>
      </c>
      <c r="N51" s="98">
        <v>49</v>
      </c>
      <c r="O51" s="99">
        <v>2</v>
      </c>
      <c r="P51" s="100">
        <v>41</v>
      </c>
      <c r="Q51" s="101">
        <v>2</v>
      </c>
      <c r="R51" s="102">
        <f>O51-Q51</f>
        <v>0</v>
      </c>
    </row>
    <row r="52" spans="1:18" ht="25.5">
      <c r="A52" s="39" t="s">
        <v>310</v>
      </c>
      <c r="B52" s="21">
        <v>-0.79290479000000003</v>
      </c>
      <c r="C52" s="22">
        <v>51</v>
      </c>
      <c r="D52" s="40" t="s">
        <v>311</v>
      </c>
      <c r="E52" s="41">
        <v>634</v>
      </c>
      <c r="F52" s="32">
        <v>3</v>
      </c>
      <c r="J52" s="94">
        <v>10066</v>
      </c>
      <c r="K52" s="95" t="s">
        <v>676</v>
      </c>
      <c r="L52" s="96">
        <v>7243.79</v>
      </c>
      <c r="M52" s="97">
        <v>-0.94460999999999995</v>
      </c>
      <c r="N52" s="98">
        <v>50</v>
      </c>
      <c r="O52" s="99">
        <v>2</v>
      </c>
      <c r="P52" s="100">
        <v>38</v>
      </c>
      <c r="Q52" s="101">
        <v>2</v>
      </c>
      <c r="R52" s="102">
        <f>O52-Q52</f>
        <v>0</v>
      </c>
    </row>
    <row r="53" spans="1:18" ht="15.75" thickBot="1">
      <c r="A53" s="39" t="s">
        <v>314</v>
      </c>
      <c r="B53" s="21">
        <v>-0.77014523499999998</v>
      </c>
      <c r="C53" s="22">
        <v>52</v>
      </c>
      <c r="D53" s="40" t="s">
        <v>315</v>
      </c>
      <c r="E53" s="41">
        <v>529</v>
      </c>
      <c r="F53" s="32">
        <v>3</v>
      </c>
      <c r="J53" s="113">
        <v>504</v>
      </c>
      <c r="K53" s="114" t="s">
        <v>114</v>
      </c>
      <c r="L53" s="115">
        <v>12801.67</v>
      </c>
      <c r="M53" s="116">
        <v>-0.93306999999999995</v>
      </c>
      <c r="N53" s="117">
        <v>51</v>
      </c>
      <c r="O53" s="118">
        <v>2</v>
      </c>
      <c r="P53" s="119">
        <v>52</v>
      </c>
      <c r="Q53" s="120">
        <v>2</v>
      </c>
      <c r="R53" s="121">
        <f>O53-Q53</f>
        <v>0</v>
      </c>
    </row>
    <row r="54" spans="1:18" ht="15.75" thickTop="1">
      <c r="A54" s="39" t="s">
        <v>318</v>
      </c>
      <c r="B54" s="21">
        <v>-0.76539523300000001</v>
      </c>
      <c r="C54" s="22">
        <v>53</v>
      </c>
      <c r="D54" s="40" t="s">
        <v>319</v>
      </c>
      <c r="E54" s="41">
        <v>537</v>
      </c>
      <c r="F54" s="32">
        <v>3</v>
      </c>
      <c r="J54" s="76">
        <v>542</v>
      </c>
      <c r="K54" s="122" t="s">
        <v>232</v>
      </c>
      <c r="L54" s="78">
        <v>17758.63</v>
      </c>
      <c r="M54" s="123">
        <v>-0.87863999999999998</v>
      </c>
      <c r="N54" s="80">
        <v>52</v>
      </c>
      <c r="O54" s="81">
        <v>3</v>
      </c>
      <c r="P54" s="82">
        <v>64</v>
      </c>
      <c r="Q54" s="83">
        <v>3</v>
      </c>
      <c r="R54" s="84">
        <f>O54-Q54</f>
        <v>0</v>
      </c>
    </row>
    <row r="55" spans="1:18">
      <c r="A55" s="39" t="s">
        <v>322</v>
      </c>
      <c r="B55" s="21">
        <v>-0.76271674</v>
      </c>
      <c r="C55" s="22">
        <v>54</v>
      </c>
      <c r="D55" s="40" t="s">
        <v>323</v>
      </c>
      <c r="E55" s="41">
        <v>478</v>
      </c>
      <c r="F55" s="32">
        <v>3</v>
      </c>
      <c r="J55" s="94">
        <v>2730</v>
      </c>
      <c r="K55" s="95" t="s">
        <v>99</v>
      </c>
      <c r="L55" s="96">
        <v>39513.19</v>
      </c>
      <c r="M55" s="97">
        <v>-0.87765000000000004</v>
      </c>
      <c r="N55" s="98">
        <v>53</v>
      </c>
      <c r="O55" s="99">
        <v>3</v>
      </c>
      <c r="P55" s="100">
        <v>68</v>
      </c>
      <c r="Q55" s="101">
        <v>3</v>
      </c>
      <c r="R55" s="102">
        <f>O55-Q55</f>
        <v>0</v>
      </c>
    </row>
    <row r="56" spans="1:18">
      <c r="A56" s="39" t="s">
        <v>326</v>
      </c>
      <c r="B56" s="21">
        <v>-0.75853713099999998</v>
      </c>
      <c r="C56" s="22">
        <v>55</v>
      </c>
      <c r="D56" s="40" t="s">
        <v>327</v>
      </c>
      <c r="E56" s="41">
        <v>2610</v>
      </c>
      <c r="F56" s="32">
        <v>3</v>
      </c>
      <c r="J56" s="94">
        <v>502</v>
      </c>
      <c r="K56" s="95" t="s">
        <v>113</v>
      </c>
      <c r="L56" s="96">
        <v>15427.8</v>
      </c>
      <c r="M56" s="97">
        <v>-0.874</v>
      </c>
      <c r="N56" s="98">
        <v>54</v>
      </c>
      <c r="O56" s="99">
        <v>3</v>
      </c>
      <c r="P56" s="100">
        <v>48</v>
      </c>
      <c r="Q56" s="101">
        <v>2</v>
      </c>
      <c r="R56" s="102">
        <f>O56-Q56</f>
        <v>1</v>
      </c>
    </row>
    <row r="57" spans="1:18" ht="24.75">
      <c r="A57" s="39" t="s">
        <v>330</v>
      </c>
      <c r="B57" s="21">
        <v>-0.75084960899999997</v>
      </c>
      <c r="C57" s="22">
        <v>56</v>
      </c>
      <c r="D57" s="40" t="s">
        <v>331</v>
      </c>
      <c r="E57" s="41">
        <v>913</v>
      </c>
      <c r="F57" s="32">
        <v>3</v>
      </c>
      <c r="J57" s="94">
        <v>498</v>
      </c>
      <c r="K57" s="95" t="s">
        <v>98</v>
      </c>
      <c r="L57" s="96">
        <v>12829.76</v>
      </c>
      <c r="M57" s="97">
        <v>-0.86007999999999996</v>
      </c>
      <c r="N57" s="98">
        <v>55</v>
      </c>
      <c r="O57" s="99">
        <v>3</v>
      </c>
      <c r="P57" s="100">
        <v>77</v>
      </c>
      <c r="Q57" s="101">
        <v>3</v>
      </c>
      <c r="R57" s="102">
        <f>O57-Q57</f>
        <v>0</v>
      </c>
    </row>
    <row r="58" spans="1:18">
      <c r="A58" s="39" t="s">
        <v>334</v>
      </c>
      <c r="B58" s="21">
        <v>-0.73869041000000002</v>
      </c>
      <c r="C58" s="22">
        <v>57</v>
      </c>
      <c r="D58" s="40" t="s">
        <v>335</v>
      </c>
      <c r="E58" s="41">
        <v>473</v>
      </c>
      <c r="F58" s="32">
        <v>3</v>
      </c>
      <c r="J58" s="94">
        <v>634</v>
      </c>
      <c r="K58" s="95" t="s">
        <v>128</v>
      </c>
      <c r="L58" s="96">
        <v>21035.7</v>
      </c>
      <c r="M58" s="97">
        <v>-0.84101999999999999</v>
      </c>
      <c r="N58" s="98">
        <v>56</v>
      </c>
      <c r="O58" s="99">
        <v>3</v>
      </c>
      <c r="P58" s="100">
        <v>59</v>
      </c>
      <c r="Q58" s="101">
        <v>3</v>
      </c>
      <c r="R58" s="102">
        <f>O58-Q58</f>
        <v>0</v>
      </c>
    </row>
    <row r="59" spans="1:18">
      <c r="A59" s="39" t="s">
        <v>338</v>
      </c>
      <c r="B59" s="21">
        <v>-0.69295754899999995</v>
      </c>
      <c r="C59" s="22">
        <v>58</v>
      </c>
      <c r="D59" s="40" t="s">
        <v>339</v>
      </c>
      <c r="E59" s="41">
        <v>4201</v>
      </c>
      <c r="F59" s="32">
        <v>3</v>
      </c>
      <c r="J59" s="94">
        <v>1296</v>
      </c>
      <c r="K59" s="95" t="s">
        <v>118</v>
      </c>
      <c r="L59" s="96">
        <v>7867.73</v>
      </c>
      <c r="M59" s="97">
        <v>-0.83416000000000001</v>
      </c>
      <c r="N59" s="98">
        <v>57</v>
      </c>
      <c r="O59" s="99">
        <v>3</v>
      </c>
      <c r="P59" s="100">
        <v>27</v>
      </c>
      <c r="Q59" s="101">
        <v>2</v>
      </c>
      <c r="R59" s="102">
        <f>O59-Q59</f>
        <v>1</v>
      </c>
    </row>
    <row r="60" spans="1:18">
      <c r="A60" s="39" t="s">
        <v>342</v>
      </c>
      <c r="B60" s="21">
        <v>-0.68104121900000003</v>
      </c>
      <c r="C60" s="22">
        <v>59</v>
      </c>
      <c r="D60" s="40" t="s">
        <v>343</v>
      </c>
      <c r="E60" s="41">
        <v>525</v>
      </c>
      <c r="F60" s="32">
        <v>3</v>
      </c>
      <c r="J60" s="94">
        <v>4501</v>
      </c>
      <c r="K60" s="95" t="s">
        <v>182</v>
      </c>
      <c r="L60" s="96">
        <v>2361</v>
      </c>
      <c r="M60" s="97">
        <v>-0.81599999999999995</v>
      </c>
      <c r="N60" s="98">
        <v>58</v>
      </c>
      <c r="O60" s="99">
        <v>3</v>
      </c>
      <c r="P60" s="100" t="s">
        <v>675</v>
      </c>
      <c r="Q60" s="101" t="s">
        <v>675</v>
      </c>
      <c r="R60" s="102" t="s">
        <v>675</v>
      </c>
    </row>
    <row r="61" spans="1:18" ht="25.5">
      <c r="A61" s="47" t="s">
        <v>346</v>
      </c>
      <c r="B61" s="21">
        <v>-0.67754017499999997</v>
      </c>
      <c r="C61" s="27">
        <v>60</v>
      </c>
      <c r="D61" s="48" t="s">
        <v>347</v>
      </c>
      <c r="E61" s="41">
        <v>489</v>
      </c>
      <c r="F61" s="32">
        <v>3</v>
      </c>
      <c r="J61" s="94">
        <v>913</v>
      </c>
      <c r="K61" s="95" t="s">
        <v>240</v>
      </c>
      <c r="L61" s="96">
        <v>5469.94</v>
      </c>
      <c r="M61" s="97">
        <v>-0.81489999999999996</v>
      </c>
      <c r="N61" s="98">
        <v>59</v>
      </c>
      <c r="O61" s="99">
        <v>3</v>
      </c>
      <c r="P61" s="100">
        <v>36</v>
      </c>
      <c r="Q61" s="101">
        <v>2</v>
      </c>
      <c r="R61" s="102">
        <f>O61-Q61</f>
        <v>1</v>
      </c>
    </row>
    <row r="62" spans="1:18">
      <c r="A62" s="47" t="s">
        <v>350</v>
      </c>
      <c r="B62" s="21">
        <v>-0.67620059799999999</v>
      </c>
      <c r="C62" s="27">
        <v>61</v>
      </c>
      <c r="D62" s="48" t="s">
        <v>351</v>
      </c>
      <c r="E62" s="41">
        <v>4203</v>
      </c>
      <c r="F62" s="32">
        <v>3</v>
      </c>
      <c r="J62" s="94">
        <v>3574</v>
      </c>
      <c r="K62" s="95" t="s">
        <v>32</v>
      </c>
      <c r="L62" s="96">
        <v>5899.18</v>
      </c>
      <c r="M62" s="97">
        <v>-0.80715000000000003</v>
      </c>
      <c r="N62" s="98">
        <v>60</v>
      </c>
      <c r="O62" s="99">
        <v>3</v>
      </c>
      <c r="P62" s="100">
        <v>128</v>
      </c>
      <c r="Q62" s="101">
        <v>5</v>
      </c>
      <c r="R62" s="112">
        <f>O62-Q62</f>
        <v>-2</v>
      </c>
    </row>
    <row r="63" spans="1:18">
      <c r="A63" s="39" t="s">
        <v>354</v>
      </c>
      <c r="B63" s="21">
        <v>-0.67018544300000005</v>
      </c>
      <c r="C63" s="22">
        <v>62</v>
      </c>
      <c r="D63" s="40" t="s">
        <v>355</v>
      </c>
      <c r="E63" s="41">
        <v>502</v>
      </c>
      <c r="F63" s="32">
        <v>3</v>
      </c>
      <c r="J63" s="94">
        <v>3000</v>
      </c>
      <c r="K63" s="95" t="s">
        <v>112</v>
      </c>
      <c r="L63" s="96">
        <v>827804.12</v>
      </c>
      <c r="M63" s="97">
        <v>-0.80164000000000002</v>
      </c>
      <c r="N63" s="98">
        <v>61</v>
      </c>
      <c r="O63" s="99">
        <v>3</v>
      </c>
      <c r="P63" s="100">
        <v>99</v>
      </c>
      <c r="Q63" s="101">
        <v>4</v>
      </c>
      <c r="R63" s="102">
        <f>O63-Q63</f>
        <v>-1</v>
      </c>
    </row>
    <row r="64" spans="1:18">
      <c r="A64" s="39" t="s">
        <v>358</v>
      </c>
      <c r="B64" s="21">
        <v>-0.65945977099999997</v>
      </c>
      <c r="C64" s="22">
        <v>63</v>
      </c>
      <c r="D64" s="40" t="s">
        <v>359</v>
      </c>
      <c r="E64" s="41">
        <v>499</v>
      </c>
      <c r="F64" s="32">
        <v>3</v>
      </c>
      <c r="J64" s="94">
        <v>472</v>
      </c>
      <c r="K64" s="95" t="s">
        <v>0</v>
      </c>
      <c r="L64" s="96">
        <v>6538.67</v>
      </c>
      <c r="M64" s="97">
        <v>-0.79957</v>
      </c>
      <c r="N64" s="98">
        <v>62</v>
      </c>
      <c r="O64" s="99">
        <v>3</v>
      </c>
      <c r="P64" s="100">
        <v>19</v>
      </c>
      <c r="Q64" s="101">
        <v>2</v>
      </c>
      <c r="R64" s="102">
        <f>O64-Q64</f>
        <v>1</v>
      </c>
    </row>
    <row r="65" spans="1:18">
      <c r="A65" s="39" t="s">
        <v>362</v>
      </c>
      <c r="B65" s="21">
        <v>-0.63871683800000001</v>
      </c>
      <c r="C65" s="22">
        <v>64</v>
      </c>
      <c r="D65" s="40" t="s">
        <v>363</v>
      </c>
      <c r="E65" s="41">
        <v>8800</v>
      </c>
      <c r="F65" s="32">
        <v>3</v>
      </c>
      <c r="J65" s="94">
        <v>633</v>
      </c>
      <c r="K65" s="95" t="s">
        <v>120</v>
      </c>
      <c r="L65" s="96">
        <v>3198.63</v>
      </c>
      <c r="M65" s="97">
        <v>-0.79932000000000003</v>
      </c>
      <c r="N65" s="98">
        <v>63</v>
      </c>
      <c r="O65" s="99">
        <v>3</v>
      </c>
      <c r="P65" s="100">
        <v>63</v>
      </c>
      <c r="Q65" s="101">
        <v>3</v>
      </c>
      <c r="R65" s="102">
        <f>O65-Q65</f>
        <v>0</v>
      </c>
    </row>
    <row r="66" spans="1:18">
      <c r="A66" s="39" t="s">
        <v>366</v>
      </c>
      <c r="B66" s="21">
        <v>-0.63672655</v>
      </c>
      <c r="C66" s="22">
        <v>65</v>
      </c>
      <c r="D66" s="40" t="s">
        <v>367</v>
      </c>
      <c r="E66" s="41">
        <v>246</v>
      </c>
      <c r="F66" s="32">
        <v>3</v>
      </c>
      <c r="J66" s="94">
        <v>529</v>
      </c>
      <c r="K66" s="95" t="s">
        <v>18</v>
      </c>
      <c r="L66" s="96">
        <v>12185.51</v>
      </c>
      <c r="M66" s="97">
        <v>-0.78990000000000005</v>
      </c>
      <c r="N66" s="98">
        <v>64</v>
      </c>
      <c r="O66" s="99">
        <v>3</v>
      </c>
      <c r="P66" s="100">
        <v>72</v>
      </c>
      <c r="Q66" s="101">
        <v>3</v>
      </c>
      <c r="R66" s="102">
        <f>O66-Q66</f>
        <v>0</v>
      </c>
    </row>
    <row r="67" spans="1:18">
      <c r="A67" s="39" t="s">
        <v>370</v>
      </c>
      <c r="B67" s="19">
        <v>-0.63590786200000005</v>
      </c>
      <c r="C67" s="22">
        <v>66</v>
      </c>
      <c r="D67" s="40" t="s">
        <v>371</v>
      </c>
      <c r="E67" s="41">
        <v>517</v>
      </c>
      <c r="F67" s="32">
        <v>3</v>
      </c>
      <c r="J67" s="94">
        <v>637</v>
      </c>
      <c r="K67" s="95" t="s">
        <v>200</v>
      </c>
      <c r="L67" s="96">
        <v>23331.8</v>
      </c>
      <c r="M67" s="97">
        <v>-0.78866999999999998</v>
      </c>
      <c r="N67" s="98">
        <v>65</v>
      </c>
      <c r="O67" s="99">
        <v>3</v>
      </c>
      <c r="P67" s="100">
        <v>55</v>
      </c>
      <c r="Q67" s="101">
        <v>2</v>
      </c>
      <c r="R67" s="102">
        <f>O67-Q67</f>
        <v>1</v>
      </c>
    </row>
    <row r="68" spans="1:18">
      <c r="A68" s="39" t="s">
        <v>374</v>
      </c>
      <c r="B68" s="21">
        <v>-0.62795761000000005</v>
      </c>
      <c r="C68" s="22">
        <v>67</v>
      </c>
      <c r="D68" s="40" t="s">
        <v>375</v>
      </c>
      <c r="E68" s="41">
        <v>1295</v>
      </c>
      <c r="F68" s="32">
        <v>3</v>
      </c>
      <c r="J68" s="94">
        <v>8800</v>
      </c>
      <c r="K68" s="95" t="s">
        <v>250</v>
      </c>
      <c r="L68" s="96">
        <v>38565.71</v>
      </c>
      <c r="M68" s="97">
        <v>-0.78378000000000003</v>
      </c>
      <c r="N68" s="98">
        <v>66</v>
      </c>
      <c r="O68" s="99">
        <v>3</v>
      </c>
      <c r="P68" s="100">
        <v>67</v>
      </c>
      <c r="Q68" s="101">
        <v>3</v>
      </c>
      <c r="R68" s="102">
        <f>O68-Q68</f>
        <v>0</v>
      </c>
    </row>
    <row r="69" spans="1:18">
      <c r="A69" s="39" t="s">
        <v>378</v>
      </c>
      <c r="B69" s="21">
        <v>-0.60578045800000002</v>
      </c>
      <c r="C69" s="22">
        <v>68</v>
      </c>
      <c r="D69" s="40" t="s">
        <v>379</v>
      </c>
      <c r="E69" s="41">
        <v>637</v>
      </c>
      <c r="F69" s="32">
        <v>3</v>
      </c>
      <c r="J69" s="94">
        <v>499</v>
      </c>
      <c r="K69" s="95" t="s">
        <v>109</v>
      </c>
      <c r="L69" s="96">
        <v>17674.22</v>
      </c>
      <c r="M69" s="97">
        <v>-0.78047</v>
      </c>
      <c r="N69" s="98">
        <v>67</v>
      </c>
      <c r="O69" s="99">
        <v>3</v>
      </c>
      <c r="P69" s="100">
        <v>69</v>
      </c>
      <c r="Q69" s="101">
        <v>3</v>
      </c>
      <c r="R69" s="102">
        <f>O69-Q69</f>
        <v>0</v>
      </c>
    </row>
    <row r="70" spans="1:18" ht="25.5">
      <c r="A70" s="39" t="s">
        <v>382</v>
      </c>
      <c r="B70" s="21">
        <v>-0.60251932100000005</v>
      </c>
      <c r="C70" s="22">
        <v>69</v>
      </c>
      <c r="D70" s="40" t="s">
        <v>383</v>
      </c>
      <c r="E70" s="41">
        <v>633</v>
      </c>
      <c r="F70" s="32">
        <v>3</v>
      </c>
      <c r="J70" s="94">
        <v>490</v>
      </c>
      <c r="K70" s="95" t="s">
        <v>67</v>
      </c>
      <c r="L70" s="96">
        <v>11302.63</v>
      </c>
      <c r="M70" s="97">
        <v>-0.77222000000000002</v>
      </c>
      <c r="N70" s="98">
        <v>68</v>
      </c>
      <c r="O70" s="99">
        <v>3</v>
      </c>
      <c r="P70" s="100">
        <v>29</v>
      </c>
      <c r="Q70" s="101">
        <v>2</v>
      </c>
      <c r="R70" s="102">
        <f>O70-Q70</f>
        <v>1</v>
      </c>
    </row>
    <row r="71" spans="1:18">
      <c r="A71" s="39" t="s">
        <v>386</v>
      </c>
      <c r="B71" s="21">
        <v>-0.600187464</v>
      </c>
      <c r="C71" s="22">
        <v>70</v>
      </c>
      <c r="D71" s="40" t="s">
        <v>387</v>
      </c>
      <c r="E71" s="41">
        <v>480</v>
      </c>
      <c r="F71" s="32">
        <v>3</v>
      </c>
      <c r="J71" s="94">
        <v>492</v>
      </c>
      <c r="K71" s="95" t="s">
        <v>68</v>
      </c>
      <c r="L71" s="96">
        <v>9526.2800000000007</v>
      </c>
      <c r="M71" s="97">
        <v>-0.76980000000000004</v>
      </c>
      <c r="N71" s="98">
        <v>69</v>
      </c>
      <c r="O71" s="99">
        <v>3</v>
      </c>
      <c r="P71" s="100">
        <v>62</v>
      </c>
      <c r="Q71" s="101">
        <v>3</v>
      </c>
      <c r="R71" s="102">
        <f>O71-Q71</f>
        <v>0</v>
      </c>
    </row>
    <row r="72" spans="1:18">
      <c r="A72" s="39" t="s">
        <v>390</v>
      </c>
      <c r="B72" s="21">
        <v>-0.58399067599999999</v>
      </c>
      <c r="C72" s="22">
        <v>71</v>
      </c>
      <c r="D72" s="40" t="s">
        <v>391</v>
      </c>
      <c r="E72" s="41">
        <v>8000</v>
      </c>
      <c r="F72" s="32">
        <v>3</v>
      </c>
      <c r="J72" s="94">
        <v>473</v>
      </c>
      <c r="K72" s="95" t="s">
        <v>1</v>
      </c>
      <c r="L72" s="96">
        <v>13045.16</v>
      </c>
      <c r="M72" s="97">
        <v>-0.76976</v>
      </c>
      <c r="N72" s="98">
        <v>70</v>
      </c>
      <c r="O72" s="99">
        <v>3</v>
      </c>
      <c r="P72" s="100">
        <v>56</v>
      </c>
      <c r="Q72" s="101">
        <v>3</v>
      </c>
      <c r="R72" s="102">
        <f>O72-Q72</f>
        <v>0</v>
      </c>
    </row>
    <row r="73" spans="1:18" ht="15.75" thickBot="1">
      <c r="A73" s="42" t="s">
        <v>394</v>
      </c>
      <c r="B73" s="28">
        <v>-0.57640879199999995</v>
      </c>
      <c r="C73" s="29">
        <v>72</v>
      </c>
      <c r="D73" s="43" t="s">
        <v>395</v>
      </c>
      <c r="E73" s="44">
        <v>472</v>
      </c>
      <c r="F73" s="32">
        <v>3</v>
      </c>
      <c r="J73" s="94">
        <v>246</v>
      </c>
      <c r="K73" s="95" t="s">
        <v>177</v>
      </c>
      <c r="L73" s="96">
        <v>29455.71</v>
      </c>
      <c r="M73" s="97">
        <v>-0.76041999999999998</v>
      </c>
      <c r="N73" s="98">
        <v>71</v>
      </c>
      <c r="O73" s="99">
        <v>3</v>
      </c>
      <c r="P73" s="100">
        <v>76</v>
      </c>
      <c r="Q73" s="101">
        <v>3</v>
      </c>
      <c r="R73" s="102">
        <f>O73-Q73</f>
        <v>0</v>
      </c>
    </row>
    <row r="74" spans="1:18">
      <c r="A74" s="45" t="s">
        <v>409</v>
      </c>
      <c r="B74" s="17">
        <v>-0.54178167899999996</v>
      </c>
      <c r="C74" s="18">
        <v>73</v>
      </c>
      <c r="D74" s="46" t="s">
        <v>410</v>
      </c>
      <c r="E74" s="50">
        <v>31</v>
      </c>
      <c r="F74" s="32">
        <v>4</v>
      </c>
      <c r="J74" s="94">
        <v>31</v>
      </c>
      <c r="K74" s="95" t="s">
        <v>4</v>
      </c>
      <c r="L74" s="96">
        <v>24897.43</v>
      </c>
      <c r="M74" s="97">
        <v>-0.75719000000000003</v>
      </c>
      <c r="N74" s="98">
        <v>72</v>
      </c>
      <c r="O74" s="99">
        <v>3</v>
      </c>
      <c r="P74" s="100">
        <v>75</v>
      </c>
      <c r="Q74" s="101">
        <v>3</v>
      </c>
      <c r="R74" s="102">
        <f>O74-Q74</f>
        <v>0</v>
      </c>
    </row>
    <row r="75" spans="1:18">
      <c r="A75" s="39" t="s">
        <v>413</v>
      </c>
      <c r="B75" s="21">
        <v>-0.52942227600000002</v>
      </c>
      <c r="C75" s="22">
        <v>74</v>
      </c>
      <c r="D75" s="48" t="s">
        <v>414</v>
      </c>
      <c r="E75" s="41">
        <v>1290</v>
      </c>
      <c r="F75" s="32">
        <v>4</v>
      </c>
      <c r="J75" s="94">
        <v>478</v>
      </c>
      <c r="K75" s="95" t="s">
        <v>10</v>
      </c>
      <c r="L75" s="96">
        <v>13094.98</v>
      </c>
      <c r="M75" s="97">
        <v>-0.74358000000000002</v>
      </c>
      <c r="N75" s="98">
        <v>73</v>
      </c>
      <c r="O75" s="99">
        <v>3</v>
      </c>
      <c r="P75" s="100">
        <v>39</v>
      </c>
      <c r="Q75" s="101">
        <v>2</v>
      </c>
      <c r="R75" s="102">
        <f>O75-Q75</f>
        <v>1</v>
      </c>
    </row>
    <row r="76" spans="1:18">
      <c r="A76" s="39" t="s">
        <v>417</v>
      </c>
      <c r="B76" s="21">
        <v>-0.49844862099999998</v>
      </c>
      <c r="C76" s="22">
        <v>75</v>
      </c>
      <c r="D76" s="48" t="s">
        <v>418</v>
      </c>
      <c r="E76" s="41">
        <v>6000</v>
      </c>
      <c r="F76" s="32">
        <v>4</v>
      </c>
      <c r="J76" s="94">
        <v>4201</v>
      </c>
      <c r="K76" s="95" t="s">
        <v>141</v>
      </c>
      <c r="L76" s="96">
        <v>10339.57</v>
      </c>
      <c r="M76" s="97">
        <v>-0.74085000000000001</v>
      </c>
      <c r="N76" s="98">
        <v>74</v>
      </c>
      <c r="O76" s="99">
        <v>3</v>
      </c>
      <c r="P76" s="100">
        <v>32</v>
      </c>
      <c r="Q76" s="101">
        <v>2</v>
      </c>
      <c r="R76" s="102">
        <f>O76-Q76</f>
        <v>1</v>
      </c>
    </row>
    <row r="77" spans="1:18">
      <c r="A77" s="39" t="s">
        <v>421</v>
      </c>
      <c r="B77" s="21">
        <v>-0.45780493900000002</v>
      </c>
      <c r="C77" s="22">
        <v>76</v>
      </c>
      <c r="D77" s="48" t="s">
        <v>422</v>
      </c>
      <c r="E77" s="41">
        <v>2720</v>
      </c>
      <c r="F77" s="32">
        <v>4</v>
      </c>
      <c r="J77" s="94">
        <v>46</v>
      </c>
      <c r="K77" s="95" t="s">
        <v>104</v>
      </c>
      <c r="L77" s="96">
        <v>3891.68</v>
      </c>
      <c r="M77" s="97">
        <v>-0.74058999999999997</v>
      </c>
      <c r="N77" s="98">
        <v>75</v>
      </c>
      <c r="O77" s="99">
        <v>3</v>
      </c>
      <c r="P77" s="100">
        <v>93</v>
      </c>
      <c r="Q77" s="101">
        <v>4</v>
      </c>
      <c r="R77" s="102">
        <f>O77-Q77</f>
        <v>-1</v>
      </c>
    </row>
    <row r="78" spans="1:18">
      <c r="A78" s="39" t="s">
        <v>425</v>
      </c>
      <c r="B78" s="21">
        <v>-0.44062586999999998</v>
      </c>
      <c r="C78" s="22">
        <v>77</v>
      </c>
      <c r="D78" s="48" t="s">
        <v>426</v>
      </c>
      <c r="E78" s="41">
        <v>654</v>
      </c>
      <c r="F78" s="32">
        <v>4</v>
      </c>
      <c r="J78" s="94">
        <v>7500</v>
      </c>
      <c r="K78" s="95" t="s">
        <v>181</v>
      </c>
      <c r="L78" s="96">
        <v>28136.48</v>
      </c>
      <c r="M78" s="97">
        <v>-0.74006000000000005</v>
      </c>
      <c r="N78" s="98">
        <v>76</v>
      </c>
      <c r="O78" s="99">
        <v>3</v>
      </c>
      <c r="P78" s="100">
        <v>46</v>
      </c>
      <c r="Q78" s="101">
        <v>2</v>
      </c>
      <c r="R78" s="102">
        <f>O78-Q78</f>
        <v>1</v>
      </c>
    </row>
    <row r="79" spans="1:18" ht="25.5">
      <c r="A79" s="39" t="s">
        <v>429</v>
      </c>
      <c r="B79" s="21">
        <v>-0.421064828</v>
      </c>
      <c r="C79" s="22">
        <v>78</v>
      </c>
      <c r="D79" s="40" t="s">
        <v>430</v>
      </c>
      <c r="E79" s="41">
        <v>3574</v>
      </c>
      <c r="F79" s="32">
        <v>4</v>
      </c>
      <c r="J79" s="94">
        <v>6000</v>
      </c>
      <c r="K79" s="95" t="s">
        <v>24</v>
      </c>
      <c r="L79" s="96">
        <v>27054.89</v>
      </c>
      <c r="M79" s="97">
        <v>-0.73624999999999996</v>
      </c>
      <c r="N79" s="98">
        <v>77</v>
      </c>
      <c r="O79" s="99">
        <v>3</v>
      </c>
      <c r="P79" s="100">
        <v>65</v>
      </c>
      <c r="Q79" s="101">
        <v>3</v>
      </c>
      <c r="R79" s="102">
        <f>O79-Q79</f>
        <v>0</v>
      </c>
    </row>
    <row r="80" spans="1:18">
      <c r="A80" s="39" t="s">
        <v>433</v>
      </c>
      <c r="B80" s="21">
        <v>-0.40947740300000002</v>
      </c>
      <c r="C80" s="22">
        <v>79</v>
      </c>
      <c r="D80" s="48" t="s">
        <v>434</v>
      </c>
      <c r="E80" s="41">
        <v>1034</v>
      </c>
      <c r="F80" s="32">
        <v>4</v>
      </c>
      <c r="J80" s="94">
        <v>525</v>
      </c>
      <c r="K80" s="95" t="s">
        <v>179</v>
      </c>
      <c r="L80" s="96">
        <v>3942.86</v>
      </c>
      <c r="M80" s="97">
        <v>-0.72748999999999997</v>
      </c>
      <c r="N80" s="98">
        <v>78</v>
      </c>
      <c r="O80" s="99">
        <v>3</v>
      </c>
      <c r="P80" s="100">
        <v>58</v>
      </c>
      <c r="Q80" s="101">
        <v>3</v>
      </c>
      <c r="R80" s="102">
        <f>O80-Q80</f>
        <v>0</v>
      </c>
    </row>
    <row r="81" spans="1:18">
      <c r="A81" s="39" t="s">
        <v>437</v>
      </c>
      <c r="B81" s="21">
        <v>-0.387354011</v>
      </c>
      <c r="C81" s="22">
        <v>80</v>
      </c>
      <c r="D81" s="48" t="s">
        <v>438</v>
      </c>
      <c r="E81" s="41">
        <v>485</v>
      </c>
      <c r="F81" s="32">
        <v>4</v>
      </c>
      <c r="J81" s="94">
        <v>480</v>
      </c>
      <c r="K81" s="95" t="s">
        <v>34</v>
      </c>
      <c r="L81" s="96">
        <v>11144.63</v>
      </c>
      <c r="M81" s="97">
        <v>-0.69494999999999996</v>
      </c>
      <c r="N81" s="98">
        <v>79</v>
      </c>
      <c r="O81" s="99">
        <v>3</v>
      </c>
      <c r="P81" s="100">
        <v>43</v>
      </c>
      <c r="Q81" s="101">
        <v>2</v>
      </c>
      <c r="R81" s="102">
        <f>O81-Q81</f>
        <v>1</v>
      </c>
    </row>
    <row r="82" spans="1:18">
      <c r="A82" s="39" t="s">
        <v>441</v>
      </c>
      <c r="B82" s="21">
        <v>-0.35006509499999999</v>
      </c>
      <c r="C82" s="22">
        <v>81</v>
      </c>
      <c r="D82" s="40" t="s">
        <v>442</v>
      </c>
      <c r="E82" s="41">
        <v>7300</v>
      </c>
      <c r="F82" s="32">
        <v>4</v>
      </c>
      <c r="J82" s="94">
        <v>1247</v>
      </c>
      <c r="K82" s="95" t="s">
        <v>95</v>
      </c>
      <c r="L82" s="96">
        <v>1000.59</v>
      </c>
      <c r="M82" s="97">
        <v>-0.65890000000000004</v>
      </c>
      <c r="N82" s="98">
        <v>80</v>
      </c>
      <c r="O82" s="99">
        <v>3</v>
      </c>
      <c r="P82" s="100" t="s">
        <v>675</v>
      </c>
      <c r="Q82" s="101" t="s">
        <v>675</v>
      </c>
      <c r="R82" s="124" t="s">
        <v>675</v>
      </c>
    </row>
    <row r="83" spans="1:18">
      <c r="A83" s="39" t="s">
        <v>445</v>
      </c>
      <c r="B83" s="21">
        <v>-0.34489604899999998</v>
      </c>
      <c r="C83" s="22">
        <v>82</v>
      </c>
      <c r="D83" s="48" t="s">
        <v>446</v>
      </c>
      <c r="E83" s="41">
        <v>3000</v>
      </c>
      <c r="F83" s="32">
        <v>4</v>
      </c>
      <c r="J83" s="94">
        <v>489</v>
      </c>
      <c r="K83" s="95" t="s">
        <v>66</v>
      </c>
      <c r="L83" s="96">
        <v>9551.2999999999993</v>
      </c>
      <c r="M83" s="97">
        <v>-0.65461999999999998</v>
      </c>
      <c r="N83" s="98">
        <v>81</v>
      </c>
      <c r="O83" s="99">
        <v>3</v>
      </c>
      <c r="P83" s="100">
        <v>47</v>
      </c>
      <c r="Q83" s="101">
        <v>2</v>
      </c>
      <c r="R83" s="102">
        <f>O83-Q83</f>
        <v>1</v>
      </c>
    </row>
    <row r="84" spans="1:18">
      <c r="A84" s="39" t="s">
        <v>449</v>
      </c>
      <c r="B84" s="21">
        <v>-0.30018382700000001</v>
      </c>
      <c r="C84" s="22">
        <v>83</v>
      </c>
      <c r="D84" s="48" t="s">
        <v>450</v>
      </c>
      <c r="E84" s="41">
        <v>831</v>
      </c>
      <c r="F84" s="32">
        <v>4</v>
      </c>
      <c r="J84" s="94">
        <v>1290</v>
      </c>
      <c r="K84" s="95" t="s">
        <v>81</v>
      </c>
      <c r="L84" s="96">
        <v>6286.98</v>
      </c>
      <c r="M84" s="97">
        <v>-0.62617</v>
      </c>
      <c r="N84" s="98">
        <v>82</v>
      </c>
      <c r="O84" s="99">
        <v>3</v>
      </c>
      <c r="P84" s="100">
        <v>74</v>
      </c>
      <c r="Q84" s="101">
        <v>3</v>
      </c>
      <c r="R84" s="102">
        <f>O84-Q84</f>
        <v>0</v>
      </c>
    </row>
    <row r="85" spans="1:18" ht="25.5">
      <c r="A85" s="39" t="s">
        <v>453</v>
      </c>
      <c r="B85" s="21">
        <v>-0.29905037000000001</v>
      </c>
      <c r="C85" s="22">
        <v>84</v>
      </c>
      <c r="D85" s="48" t="s">
        <v>454</v>
      </c>
      <c r="E85" s="41">
        <v>7600</v>
      </c>
      <c r="F85" s="32">
        <v>4</v>
      </c>
      <c r="J85" s="94">
        <v>505</v>
      </c>
      <c r="K85" s="95" t="s">
        <v>115</v>
      </c>
      <c r="L85" s="96">
        <v>3157.11</v>
      </c>
      <c r="M85" s="97">
        <v>-0.61965000000000003</v>
      </c>
      <c r="N85" s="98">
        <v>83</v>
      </c>
      <c r="O85" s="99">
        <v>3</v>
      </c>
      <c r="P85" s="100">
        <v>54</v>
      </c>
      <c r="Q85" s="101">
        <v>2</v>
      </c>
      <c r="R85" s="102">
        <f>O85-Q85</f>
        <v>1</v>
      </c>
    </row>
    <row r="86" spans="1:18">
      <c r="A86" s="39" t="s">
        <v>457</v>
      </c>
      <c r="B86" s="21">
        <v>-0.29098866099999998</v>
      </c>
      <c r="C86" s="22">
        <v>85</v>
      </c>
      <c r="D86" s="40" t="s">
        <v>458</v>
      </c>
      <c r="E86" s="41">
        <v>543</v>
      </c>
      <c r="F86" s="32">
        <v>4</v>
      </c>
      <c r="J86" s="94">
        <v>1295</v>
      </c>
      <c r="K86" s="95" t="s">
        <v>103</v>
      </c>
      <c r="L86" s="96">
        <v>6092.1</v>
      </c>
      <c r="M86" s="97">
        <v>-0.59406000000000003</v>
      </c>
      <c r="N86" s="98">
        <v>84</v>
      </c>
      <c r="O86" s="99">
        <v>3</v>
      </c>
      <c r="P86" s="100">
        <v>57</v>
      </c>
      <c r="Q86" s="101">
        <v>3</v>
      </c>
      <c r="R86" s="102">
        <f>O86-Q86</f>
        <v>0</v>
      </c>
    </row>
    <row r="87" spans="1:18" ht="25.5">
      <c r="A87" s="39" t="s">
        <v>461</v>
      </c>
      <c r="B87" s="21">
        <v>-0.28022575900000002</v>
      </c>
      <c r="C87" s="22">
        <v>86</v>
      </c>
      <c r="D87" s="48" t="s">
        <v>462</v>
      </c>
      <c r="E87" s="41">
        <v>530</v>
      </c>
      <c r="F87" s="32">
        <v>4</v>
      </c>
      <c r="J87" s="94">
        <v>1034</v>
      </c>
      <c r="K87" s="95" t="s">
        <v>222</v>
      </c>
      <c r="L87" s="96">
        <v>21226.41</v>
      </c>
      <c r="M87" s="97">
        <v>-0.59394000000000002</v>
      </c>
      <c r="N87" s="98">
        <v>85</v>
      </c>
      <c r="O87" s="99">
        <v>3</v>
      </c>
      <c r="P87" s="100">
        <v>84</v>
      </c>
      <c r="Q87" s="101">
        <v>4</v>
      </c>
      <c r="R87" s="102">
        <f>O87-Q87</f>
        <v>-1</v>
      </c>
    </row>
    <row r="88" spans="1:18">
      <c r="A88" s="39" t="s">
        <v>465</v>
      </c>
      <c r="B88" s="21">
        <v>-0.27595083100000001</v>
      </c>
      <c r="C88" s="22">
        <v>87</v>
      </c>
      <c r="D88" s="48" t="s">
        <v>466</v>
      </c>
      <c r="E88" s="41">
        <v>496</v>
      </c>
      <c r="F88" s="32">
        <v>4</v>
      </c>
      <c r="J88" s="94">
        <v>99</v>
      </c>
      <c r="K88" s="95" t="s">
        <v>164</v>
      </c>
      <c r="L88" s="96">
        <v>4999</v>
      </c>
      <c r="M88" s="97">
        <v>-0.57496000000000003</v>
      </c>
      <c r="N88" s="98">
        <v>86</v>
      </c>
      <c r="O88" s="99">
        <v>3</v>
      </c>
      <c r="P88" s="100">
        <v>101</v>
      </c>
      <c r="Q88" s="101">
        <v>4</v>
      </c>
      <c r="R88" s="102">
        <f>O88-Q88</f>
        <v>-1</v>
      </c>
    </row>
    <row r="89" spans="1:18" ht="15.75" thickBot="1">
      <c r="A89" s="39" t="s">
        <v>469</v>
      </c>
      <c r="B89" s="21">
        <v>-0.227235402</v>
      </c>
      <c r="C89" s="22">
        <v>88</v>
      </c>
      <c r="D89" s="48" t="s">
        <v>470</v>
      </c>
      <c r="E89" s="41">
        <v>2034</v>
      </c>
      <c r="F89" s="32">
        <v>4</v>
      </c>
      <c r="J89" s="103">
        <v>7300</v>
      </c>
      <c r="K89" s="104" t="s">
        <v>174</v>
      </c>
      <c r="L89" s="105">
        <v>74246.789999999994</v>
      </c>
      <c r="M89" s="106">
        <v>-0.55762999999999996</v>
      </c>
      <c r="N89" s="107">
        <v>87</v>
      </c>
      <c r="O89" s="108">
        <v>3</v>
      </c>
      <c r="P89" s="109">
        <v>82</v>
      </c>
      <c r="Q89" s="110">
        <v>3</v>
      </c>
      <c r="R89" s="111">
        <f>O89-Q89</f>
        <v>0</v>
      </c>
    </row>
    <row r="90" spans="1:18" ht="15.75" thickTop="1">
      <c r="A90" s="39" t="s">
        <v>473</v>
      </c>
      <c r="B90" s="21">
        <v>-0.19747494900000001</v>
      </c>
      <c r="C90" s="22">
        <v>89</v>
      </c>
      <c r="D90" s="48" t="s">
        <v>474</v>
      </c>
      <c r="E90" s="41">
        <v>507</v>
      </c>
      <c r="F90" s="32">
        <v>4</v>
      </c>
      <c r="J90" s="85">
        <v>517</v>
      </c>
      <c r="K90" s="86" t="s">
        <v>150</v>
      </c>
      <c r="L90" s="87">
        <v>3547.42</v>
      </c>
      <c r="M90" s="88">
        <v>-0.52144999999999997</v>
      </c>
      <c r="N90" s="89">
        <v>88</v>
      </c>
      <c r="O90" s="90">
        <v>4</v>
      </c>
      <c r="P90" s="91">
        <v>45</v>
      </c>
      <c r="Q90" s="92">
        <v>2</v>
      </c>
      <c r="R90" s="125">
        <f>O90-Q90</f>
        <v>2</v>
      </c>
    </row>
    <row r="91" spans="1:18">
      <c r="A91" s="39" t="s">
        <v>477</v>
      </c>
      <c r="B91" s="21">
        <v>-0.19046310599999999</v>
      </c>
      <c r="C91" s="22">
        <v>90</v>
      </c>
      <c r="D91" s="40" t="s">
        <v>478</v>
      </c>
      <c r="E91" s="41">
        <v>46</v>
      </c>
      <c r="F91" s="32">
        <v>4</v>
      </c>
      <c r="J91" s="94">
        <v>831</v>
      </c>
      <c r="K91" s="95" t="s">
        <v>111</v>
      </c>
      <c r="L91" s="96">
        <v>8752.2800000000007</v>
      </c>
      <c r="M91" s="97">
        <v>-0.50321000000000005</v>
      </c>
      <c r="N91" s="98">
        <v>89</v>
      </c>
      <c r="O91" s="99">
        <v>4</v>
      </c>
      <c r="P91" s="100">
        <v>92</v>
      </c>
      <c r="Q91" s="101">
        <v>4</v>
      </c>
      <c r="R91" s="102">
        <f>O91-Q91</f>
        <v>0</v>
      </c>
    </row>
    <row r="92" spans="1:18" ht="25.5">
      <c r="A92" s="39" t="s">
        <v>481</v>
      </c>
      <c r="B92" s="33">
        <v>-0.133423656</v>
      </c>
      <c r="C92" s="22">
        <v>91</v>
      </c>
      <c r="D92" s="40" t="s">
        <v>482</v>
      </c>
      <c r="E92" s="41">
        <v>494</v>
      </c>
      <c r="F92" s="32">
        <v>4</v>
      </c>
      <c r="J92" s="94">
        <v>2034</v>
      </c>
      <c r="K92" s="95" t="s">
        <v>94</v>
      </c>
      <c r="L92" s="96">
        <v>8873.36</v>
      </c>
      <c r="M92" s="97">
        <v>-0.48998000000000003</v>
      </c>
      <c r="N92" s="98">
        <v>90</v>
      </c>
      <c r="O92" s="99">
        <v>4</v>
      </c>
      <c r="P92" s="100">
        <v>79</v>
      </c>
      <c r="Q92" s="101">
        <v>3</v>
      </c>
      <c r="R92" s="102">
        <f>O92-Q92</f>
        <v>1</v>
      </c>
    </row>
    <row r="93" spans="1:18">
      <c r="A93" s="39" t="s">
        <v>485</v>
      </c>
      <c r="B93" s="21">
        <v>-0.12888180099999999</v>
      </c>
      <c r="C93" s="22">
        <v>92</v>
      </c>
      <c r="D93" s="48" t="s">
        <v>486</v>
      </c>
      <c r="E93" s="41">
        <v>7000</v>
      </c>
      <c r="F93" s="32">
        <v>4</v>
      </c>
      <c r="J93" s="94">
        <v>2720</v>
      </c>
      <c r="K93" s="95" t="s">
        <v>100</v>
      </c>
      <c r="L93" s="96">
        <v>23947.42</v>
      </c>
      <c r="M93" s="97">
        <v>-0.46887000000000001</v>
      </c>
      <c r="N93" s="98">
        <v>91</v>
      </c>
      <c r="O93" s="99">
        <v>4</v>
      </c>
      <c r="P93" s="100">
        <v>71</v>
      </c>
      <c r="Q93" s="101">
        <v>3</v>
      </c>
      <c r="R93" s="102">
        <f>O93-Q93</f>
        <v>1</v>
      </c>
    </row>
    <row r="94" spans="1:18">
      <c r="A94" s="39" t="s">
        <v>489</v>
      </c>
      <c r="B94" s="21">
        <v>-0.12752278</v>
      </c>
      <c r="C94" s="22">
        <v>93</v>
      </c>
      <c r="D94" s="48" t="s">
        <v>490</v>
      </c>
      <c r="E94" s="41">
        <v>536</v>
      </c>
      <c r="F94" s="32">
        <v>4</v>
      </c>
      <c r="J94" s="94">
        <v>496</v>
      </c>
      <c r="K94" s="95" t="s">
        <v>92</v>
      </c>
      <c r="L94" s="96">
        <v>5873.91</v>
      </c>
      <c r="M94" s="97">
        <v>-0.44991999999999999</v>
      </c>
      <c r="N94" s="98">
        <v>92</v>
      </c>
      <c r="O94" s="99">
        <v>4</v>
      </c>
      <c r="P94" s="100">
        <v>80</v>
      </c>
      <c r="Q94" s="101">
        <v>3</v>
      </c>
      <c r="R94" s="102">
        <f>O94-Q94</f>
        <v>1</v>
      </c>
    </row>
    <row r="95" spans="1:18">
      <c r="A95" s="39" t="s">
        <v>493</v>
      </c>
      <c r="B95" s="21">
        <v>-0.123850975</v>
      </c>
      <c r="C95" s="22">
        <v>94</v>
      </c>
      <c r="D95" s="40" t="s">
        <v>494</v>
      </c>
      <c r="E95" s="41">
        <v>8500</v>
      </c>
      <c r="F95" s="32">
        <v>4</v>
      </c>
      <c r="J95" s="94">
        <v>7000</v>
      </c>
      <c r="K95" s="95" t="s">
        <v>135</v>
      </c>
      <c r="L95" s="96">
        <v>71449.539999999994</v>
      </c>
      <c r="M95" s="97">
        <v>-0.44762000000000002</v>
      </c>
      <c r="N95" s="98">
        <v>93</v>
      </c>
      <c r="O95" s="99">
        <v>4</v>
      </c>
      <c r="P95" s="100">
        <v>104</v>
      </c>
      <c r="Q95" s="101">
        <v>4</v>
      </c>
      <c r="R95" s="102">
        <f>O95-Q95</f>
        <v>0</v>
      </c>
    </row>
    <row r="96" spans="1:18">
      <c r="A96" s="47" t="s">
        <v>497</v>
      </c>
      <c r="B96" s="21">
        <v>-0.106676123</v>
      </c>
      <c r="C96" s="27">
        <v>95</v>
      </c>
      <c r="D96" s="48" t="s">
        <v>498</v>
      </c>
      <c r="E96" s="41">
        <v>2200</v>
      </c>
      <c r="F96" s="32">
        <v>4</v>
      </c>
      <c r="J96" s="94">
        <v>628</v>
      </c>
      <c r="K96" s="95" t="s">
        <v>53</v>
      </c>
      <c r="L96" s="96">
        <v>10709.38</v>
      </c>
      <c r="M96" s="97">
        <v>-0.42462</v>
      </c>
      <c r="N96" s="98">
        <v>94</v>
      </c>
      <c r="O96" s="99">
        <v>4</v>
      </c>
      <c r="P96" s="100">
        <v>73</v>
      </c>
      <c r="Q96" s="101">
        <v>3</v>
      </c>
      <c r="R96" s="102">
        <f>O96-Q96</f>
        <v>1</v>
      </c>
    </row>
    <row r="97" spans="1:18" ht="15.75" thickBot="1">
      <c r="A97" s="51" t="s">
        <v>501</v>
      </c>
      <c r="B97" s="28">
        <v>-9.6455988000000006E-2</v>
      </c>
      <c r="C97" s="34">
        <v>96</v>
      </c>
      <c r="D97" s="52" t="s">
        <v>502</v>
      </c>
      <c r="E97" s="44">
        <v>2630</v>
      </c>
      <c r="F97" s="32">
        <v>4</v>
      </c>
      <c r="J97" s="94">
        <v>485</v>
      </c>
      <c r="K97" s="95" t="s">
        <v>49</v>
      </c>
      <c r="L97" s="96">
        <v>5975.41</v>
      </c>
      <c r="M97" s="97">
        <v>-0.42331000000000002</v>
      </c>
      <c r="N97" s="98">
        <v>95</v>
      </c>
      <c r="O97" s="99">
        <v>4</v>
      </c>
      <c r="P97" s="100">
        <v>70</v>
      </c>
      <c r="Q97" s="101">
        <v>3</v>
      </c>
      <c r="R97" s="102">
        <f>O97-Q97</f>
        <v>1</v>
      </c>
    </row>
    <row r="98" spans="1:18">
      <c r="A98" s="45" t="s">
        <v>407</v>
      </c>
      <c r="B98" s="25">
        <v>-3.8653789000000001E-2</v>
      </c>
      <c r="C98" s="26">
        <v>97</v>
      </c>
      <c r="D98" s="46" t="s">
        <v>408</v>
      </c>
      <c r="E98" s="50">
        <v>535</v>
      </c>
      <c r="F98" s="53">
        <v>5</v>
      </c>
      <c r="J98" s="94">
        <v>7600</v>
      </c>
      <c r="K98" s="95" t="s">
        <v>188</v>
      </c>
      <c r="L98" s="96">
        <v>46981.33</v>
      </c>
      <c r="M98" s="97">
        <v>-0.39504</v>
      </c>
      <c r="N98" s="98">
        <v>96</v>
      </c>
      <c r="O98" s="99">
        <v>4</v>
      </c>
      <c r="P98" s="100">
        <v>96</v>
      </c>
      <c r="Q98" s="101">
        <v>4</v>
      </c>
      <c r="R98" s="102">
        <f>O98-Q98</f>
        <v>0</v>
      </c>
    </row>
    <row r="99" spans="1:18">
      <c r="A99" s="39" t="s">
        <v>411</v>
      </c>
      <c r="B99" s="19">
        <v>-7.0059600000000005E-4</v>
      </c>
      <c r="C99" s="20">
        <v>98</v>
      </c>
      <c r="D99" s="40" t="s">
        <v>412</v>
      </c>
      <c r="E99" s="41">
        <v>70</v>
      </c>
      <c r="F99" s="53">
        <v>5</v>
      </c>
      <c r="J99" s="94">
        <v>654</v>
      </c>
      <c r="K99" s="95" t="s">
        <v>129</v>
      </c>
      <c r="L99" s="96">
        <v>17095.18</v>
      </c>
      <c r="M99" s="97">
        <v>-0.38790999999999998</v>
      </c>
      <c r="N99" s="98">
        <v>97</v>
      </c>
      <c r="O99" s="99">
        <v>4</v>
      </c>
      <c r="P99" s="100">
        <v>94</v>
      </c>
      <c r="Q99" s="101">
        <v>4</v>
      </c>
      <c r="R99" s="102">
        <f>O99-Q99</f>
        <v>0</v>
      </c>
    </row>
    <row r="100" spans="1:18">
      <c r="A100" s="39" t="s">
        <v>415</v>
      </c>
      <c r="B100" s="19">
        <v>-4.0145099999999999E-4</v>
      </c>
      <c r="C100" s="20">
        <v>99</v>
      </c>
      <c r="D100" s="40" t="s">
        <v>416</v>
      </c>
      <c r="E100" s="41">
        <v>2530</v>
      </c>
      <c r="F100" s="53">
        <v>5</v>
      </c>
      <c r="J100" s="94">
        <v>543</v>
      </c>
      <c r="K100" s="95" t="s">
        <v>226</v>
      </c>
      <c r="L100" s="96">
        <v>7309.05</v>
      </c>
      <c r="M100" s="97">
        <v>-0.38105</v>
      </c>
      <c r="N100" s="98">
        <v>98</v>
      </c>
      <c r="O100" s="99">
        <v>4</v>
      </c>
      <c r="P100" s="100">
        <v>90</v>
      </c>
      <c r="Q100" s="101">
        <v>4</v>
      </c>
      <c r="R100" s="102">
        <f>O100-Q100</f>
        <v>0</v>
      </c>
    </row>
    <row r="101" spans="1:18">
      <c r="A101" s="39" t="s">
        <v>419</v>
      </c>
      <c r="B101" s="19">
        <v>3.7848763000000001E-3</v>
      </c>
      <c r="C101" s="20">
        <v>100</v>
      </c>
      <c r="D101" s="40" t="s">
        <v>420</v>
      </c>
      <c r="E101" s="41">
        <v>6700</v>
      </c>
      <c r="F101" s="53">
        <v>5</v>
      </c>
      <c r="J101" s="94">
        <v>6700</v>
      </c>
      <c r="K101" s="95" t="s">
        <v>96</v>
      </c>
      <c r="L101" s="96">
        <v>41154.15</v>
      </c>
      <c r="M101" s="97">
        <v>-0.37914999999999999</v>
      </c>
      <c r="N101" s="98">
        <v>99</v>
      </c>
      <c r="O101" s="99">
        <v>4</v>
      </c>
      <c r="P101" s="100">
        <v>100</v>
      </c>
      <c r="Q101" s="101">
        <v>4</v>
      </c>
      <c r="R101" s="102">
        <f>O101-Q101</f>
        <v>0</v>
      </c>
    </row>
    <row r="102" spans="1:18">
      <c r="A102" s="39" t="s">
        <v>423</v>
      </c>
      <c r="B102" s="19">
        <v>3.2169874600000002E-2</v>
      </c>
      <c r="C102" s="20">
        <v>101</v>
      </c>
      <c r="D102" s="40" t="s">
        <v>424</v>
      </c>
      <c r="E102" s="41">
        <v>99</v>
      </c>
      <c r="F102" s="53">
        <v>5</v>
      </c>
      <c r="J102" s="94">
        <v>2630</v>
      </c>
      <c r="K102" s="95" t="s">
        <v>217</v>
      </c>
      <c r="L102" s="96">
        <v>49176.97</v>
      </c>
      <c r="M102" s="97">
        <v>-0.37807000000000002</v>
      </c>
      <c r="N102" s="98">
        <v>100</v>
      </c>
      <c r="O102" s="99">
        <v>4</v>
      </c>
      <c r="P102" s="100">
        <v>97</v>
      </c>
      <c r="Q102" s="101">
        <v>4</v>
      </c>
      <c r="R102" s="102">
        <f>O102-Q102</f>
        <v>0</v>
      </c>
    </row>
    <row r="103" spans="1:18">
      <c r="A103" s="39" t="s">
        <v>427</v>
      </c>
      <c r="B103" s="19">
        <v>4.1880314699999997E-2</v>
      </c>
      <c r="C103" s="20">
        <v>102</v>
      </c>
      <c r="D103" s="40" t="s">
        <v>428</v>
      </c>
      <c r="E103" s="41">
        <v>1063</v>
      </c>
      <c r="F103" s="53">
        <v>5</v>
      </c>
      <c r="J103" s="94">
        <v>10031</v>
      </c>
      <c r="K103" s="95" t="s">
        <v>171</v>
      </c>
      <c r="L103" s="96">
        <v>7657.85</v>
      </c>
      <c r="M103" s="97">
        <v>-0.37578</v>
      </c>
      <c r="N103" s="98">
        <v>101</v>
      </c>
      <c r="O103" s="99">
        <v>4</v>
      </c>
      <c r="P103" s="100">
        <v>106</v>
      </c>
      <c r="Q103" s="101">
        <v>4</v>
      </c>
      <c r="R103" s="102">
        <f>O103-Q103</f>
        <v>0</v>
      </c>
    </row>
    <row r="104" spans="1:18">
      <c r="A104" s="39" t="s">
        <v>431</v>
      </c>
      <c r="B104" s="19">
        <v>5.7598954899999999E-2</v>
      </c>
      <c r="C104" s="20">
        <v>103</v>
      </c>
      <c r="D104" s="40" t="s">
        <v>432</v>
      </c>
      <c r="E104" s="41">
        <v>1031</v>
      </c>
      <c r="F104" s="53">
        <v>5</v>
      </c>
      <c r="J104" s="94">
        <v>534</v>
      </c>
      <c r="K104" s="95" t="s">
        <v>195</v>
      </c>
      <c r="L104" s="96">
        <v>11552.52</v>
      </c>
      <c r="M104" s="97">
        <v>-0.36014000000000002</v>
      </c>
      <c r="N104" s="98">
        <v>102</v>
      </c>
      <c r="O104" s="99">
        <v>4</v>
      </c>
      <c r="P104" s="100">
        <v>89</v>
      </c>
      <c r="Q104" s="101">
        <v>4</v>
      </c>
      <c r="R104" s="102">
        <f>O104-Q104</f>
        <v>0</v>
      </c>
    </row>
    <row r="105" spans="1:18">
      <c r="A105" s="39" t="s">
        <v>435</v>
      </c>
      <c r="B105" s="19">
        <v>6.9478118000000005E-2</v>
      </c>
      <c r="C105" s="20">
        <v>104</v>
      </c>
      <c r="D105" s="40" t="s">
        <v>436</v>
      </c>
      <c r="E105" s="41">
        <v>3608</v>
      </c>
      <c r="F105" s="53">
        <v>5</v>
      </c>
      <c r="J105" s="94">
        <v>8500</v>
      </c>
      <c r="K105" s="95" t="s">
        <v>234</v>
      </c>
      <c r="L105" s="96">
        <v>67889.429999999993</v>
      </c>
      <c r="M105" s="97">
        <v>-0.33267999999999998</v>
      </c>
      <c r="N105" s="98">
        <v>103</v>
      </c>
      <c r="O105" s="99">
        <v>4</v>
      </c>
      <c r="P105" s="100">
        <v>85</v>
      </c>
      <c r="Q105" s="101">
        <v>4</v>
      </c>
      <c r="R105" s="102">
        <f>O105-Q105</f>
        <v>0</v>
      </c>
    </row>
    <row r="106" spans="1:18">
      <c r="A106" s="39" t="s">
        <v>439</v>
      </c>
      <c r="B106" s="19">
        <v>7.6552545499999999E-2</v>
      </c>
      <c r="C106" s="20">
        <v>105</v>
      </c>
      <c r="D106" s="40" t="s">
        <v>440</v>
      </c>
      <c r="E106" s="41">
        <v>9200</v>
      </c>
      <c r="F106" s="53">
        <v>5</v>
      </c>
      <c r="J106" s="94">
        <v>10078</v>
      </c>
      <c r="K106" s="95" t="s">
        <v>77</v>
      </c>
      <c r="L106" s="96">
        <v>6935.88</v>
      </c>
      <c r="M106" s="97">
        <v>-0.31729000000000002</v>
      </c>
      <c r="N106" s="98">
        <v>104</v>
      </c>
      <c r="O106" s="99">
        <v>4</v>
      </c>
      <c r="P106" s="100">
        <v>125</v>
      </c>
      <c r="Q106" s="101">
        <v>5</v>
      </c>
      <c r="R106" s="102">
        <f>O106-Q106</f>
        <v>-1</v>
      </c>
    </row>
    <row r="107" spans="1:18">
      <c r="A107" s="39" t="s">
        <v>443</v>
      </c>
      <c r="B107" s="19">
        <v>7.7276108800000007E-2</v>
      </c>
      <c r="C107" s="20">
        <v>106</v>
      </c>
      <c r="D107" s="40" t="s">
        <v>444</v>
      </c>
      <c r="E107" s="41">
        <v>874</v>
      </c>
      <c r="F107" s="53">
        <v>5</v>
      </c>
      <c r="J107" s="94">
        <v>2560</v>
      </c>
      <c r="K107" s="95" t="s">
        <v>199</v>
      </c>
      <c r="L107" s="96">
        <v>24075.11</v>
      </c>
      <c r="M107" s="97">
        <v>-0.28669</v>
      </c>
      <c r="N107" s="98">
        <v>105</v>
      </c>
      <c r="O107" s="99">
        <v>4</v>
      </c>
      <c r="P107" s="100">
        <v>142</v>
      </c>
      <c r="Q107" s="101">
        <v>5</v>
      </c>
      <c r="R107" s="102">
        <f>O107-Q107</f>
        <v>-1</v>
      </c>
    </row>
    <row r="108" spans="1:18" ht="25.5">
      <c r="A108" s="39" t="s">
        <v>447</v>
      </c>
      <c r="B108" s="19">
        <v>9.7133240600000004E-2</v>
      </c>
      <c r="C108" s="20">
        <v>107</v>
      </c>
      <c r="D108" s="40" t="s">
        <v>448</v>
      </c>
      <c r="E108" s="41">
        <v>7100</v>
      </c>
      <c r="F108" s="53">
        <v>5</v>
      </c>
      <c r="J108" s="94">
        <v>494</v>
      </c>
      <c r="K108" s="95" t="s">
        <v>65</v>
      </c>
      <c r="L108" s="96">
        <v>16248.16</v>
      </c>
      <c r="M108" s="97">
        <v>-0.28156999999999999</v>
      </c>
      <c r="N108" s="98">
        <v>106</v>
      </c>
      <c r="O108" s="99">
        <v>4</v>
      </c>
      <c r="P108" s="100">
        <v>81</v>
      </c>
      <c r="Q108" s="101">
        <v>3</v>
      </c>
      <c r="R108" s="102">
        <f>O108-Q108</f>
        <v>1</v>
      </c>
    </row>
    <row r="109" spans="1:18">
      <c r="A109" s="39" t="s">
        <v>451</v>
      </c>
      <c r="B109" s="19">
        <v>9.9193003599999996E-2</v>
      </c>
      <c r="C109" s="20">
        <v>108</v>
      </c>
      <c r="D109" s="40" t="s">
        <v>452</v>
      </c>
      <c r="E109" s="41">
        <v>2100</v>
      </c>
      <c r="F109" s="53">
        <v>5</v>
      </c>
      <c r="J109" s="94">
        <v>9200</v>
      </c>
      <c r="K109" s="95" t="s">
        <v>36</v>
      </c>
      <c r="L109" s="96">
        <v>17262.68</v>
      </c>
      <c r="M109" s="97">
        <v>-0.27677000000000002</v>
      </c>
      <c r="N109" s="98">
        <v>107</v>
      </c>
      <c r="O109" s="99">
        <v>4</v>
      </c>
      <c r="P109" s="100">
        <v>102</v>
      </c>
      <c r="Q109" s="101">
        <v>4</v>
      </c>
      <c r="R109" s="102">
        <f>O109-Q109</f>
        <v>0</v>
      </c>
    </row>
    <row r="110" spans="1:18" ht="25.5">
      <c r="A110" s="39" t="s">
        <v>455</v>
      </c>
      <c r="B110" s="19">
        <v>0.1062739644</v>
      </c>
      <c r="C110" s="20">
        <v>109</v>
      </c>
      <c r="D110" s="40" t="s">
        <v>456</v>
      </c>
      <c r="E110" s="41">
        <v>2560</v>
      </c>
      <c r="F110" s="53">
        <v>5</v>
      </c>
      <c r="J110" s="94">
        <v>874</v>
      </c>
      <c r="K110" s="95" t="s">
        <v>144</v>
      </c>
      <c r="L110" s="96">
        <v>24687.43</v>
      </c>
      <c r="M110" s="97">
        <v>-0.27272000000000002</v>
      </c>
      <c r="N110" s="98">
        <v>108</v>
      </c>
      <c r="O110" s="99">
        <v>4</v>
      </c>
      <c r="P110" s="100">
        <v>110</v>
      </c>
      <c r="Q110" s="101">
        <v>5</v>
      </c>
      <c r="R110" s="102">
        <f>O110-Q110</f>
        <v>-1</v>
      </c>
    </row>
    <row r="111" spans="1:18">
      <c r="A111" s="39" t="s">
        <v>459</v>
      </c>
      <c r="B111" s="19">
        <v>0.1288595099</v>
      </c>
      <c r="C111" s="20">
        <v>110</v>
      </c>
      <c r="D111" s="40" t="s">
        <v>460</v>
      </c>
      <c r="E111" s="41">
        <v>1066</v>
      </c>
      <c r="F111" s="53">
        <v>5</v>
      </c>
      <c r="J111" s="94">
        <v>10034</v>
      </c>
      <c r="K111" s="95" t="s">
        <v>249</v>
      </c>
      <c r="L111" s="96">
        <v>10148.24</v>
      </c>
      <c r="M111" s="97">
        <v>-0.25438</v>
      </c>
      <c r="N111" s="98">
        <v>109</v>
      </c>
      <c r="O111" s="99">
        <v>4</v>
      </c>
      <c r="P111" s="100">
        <v>133</v>
      </c>
      <c r="Q111" s="101">
        <v>5</v>
      </c>
      <c r="R111" s="102">
        <f>O111-Q111</f>
        <v>-1</v>
      </c>
    </row>
    <row r="112" spans="1:18">
      <c r="A112" s="39" t="s">
        <v>463</v>
      </c>
      <c r="B112" s="19">
        <v>0.13874973930000001</v>
      </c>
      <c r="C112" s="20">
        <v>111</v>
      </c>
      <c r="D112" s="40" t="s">
        <v>464</v>
      </c>
      <c r="E112" s="41">
        <v>508</v>
      </c>
      <c r="F112" s="53">
        <v>5</v>
      </c>
      <c r="J112" s="94">
        <v>507</v>
      </c>
      <c r="K112" s="95" t="s">
        <v>122</v>
      </c>
      <c r="L112" s="96">
        <v>9170.36</v>
      </c>
      <c r="M112" s="97">
        <v>-0.25274999999999997</v>
      </c>
      <c r="N112" s="98">
        <v>110</v>
      </c>
      <c r="O112" s="99">
        <v>4</v>
      </c>
      <c r="P112" s="100">
        <v>88</v>
      </c>
      <c r="Q112" s="101">
        <v>4</v>
      </c>
      <c r="R112" s="102">
        <f>O112-Q112</f>
        <v>0</v>
      </c>
    </row>
    <row r="113" spans="1:18">
      <c r="A113" s="39" t="s">
        <v>467</v>
      </c>
      <c r="B113" s="19">
        <v>0.1517221507</v>
      </c>
      <c r="C113" s="20">
        <v>112</v>
      </c>
      <c r="D113" s="40" t="s">
        <v>468</v>
      </c>
      <c r="E113" s="41">
        <v>4100</v>
      </c>
      <c r="F113" s="53">
        <v>5</v>
      </c>
      <c r="J113" s="94">
        <v>2200</v>
      </c>
      <c r="K113" s="95" t="s">
        <v>69</v>
      </c>
      <c r="L113" s="96">
        <v>32936.92</v>
      </c>
      <c r="M113" s="97">
        <v>-0.23491999999999999</v>
      </c>
      <c r="N113" s="98">
        <v>111</v>
      </c>
      <c r="O113" s="99">
        <v>4</v>
      </c>
      <c r="P113" s="100">
        <v>109</v>
      </c>
      <c r="Q113" s="101">
        <v>4</v>
      </c>
      <c r="R113" s="102">
        <f>O113-Q113</f>
        <v>0</v>
      </c>
    </row>
    <row r="114" spans="1:18">
      <c r="A114" s="39" t="s">
        <v>471</v>
      </c>
      <c r="B114" s="19">
        <v>0.1613536528</v>
      </c>
      <c r="C114" s="20">
        <v>113</v>
      </c>
      <c r="D114" s="40" t="s">
        <v>472</v>
      </c>
      <c r="E114" s="41">
        <v>65</v>
      </c>
      <c r="F114" s="53">
        <v>5</v>
      </c>
      <c r="J114" s="94">
        <v>1031</v>
      </c>
      <c r="K114" s="95" t="s">
        <v>243</v>
      </c>
      <c r="L114" s="96">
        <v>21867.54</v>
      </c>
      <c r="M114" s="97">
        <v>-0.22319</v>
      </c>
      <c r="N114" s="98">
        <v>112</v>
      </c>
      <c r="O114" s="99">
        <v>4</v>
      </c>
      <c r="P114" s="100">
        <v>98</v>
      </c>
      <c r="Q114" s="101">
        <v>4</v>
      </c>
      <c r="R114" s="102">
        <f>O114-Q114</f>
        <v>0</v>
      </c>
    </row>
    <row r="115" spans="1:18" ht="25.5">
      <c r="A115" s="39" t="s">
        <v>475</v>
      </c>
      <c r="B115" s="19">
        <v>0.1675507869</v>
      </c>
      <c r="C115" s="20">
        <v>114</v>
      </c>
      <c r="D115" s="40" t="s">
        <v>476</v>
      </c>
      <c r="E115" s="41">
        <v>469</v>
      </c>
      <c r="F115" s="53">
        <v>5</v>
      </c>
      <c r="J115" s="94">
        <v>536</v>
      </c>
      <c r="K115" s="95" t="s">
        <v>204</v>
      </c>
      <c r="L115" s="96">
        <v>5494.7</v>
      </c>
      <c r="M115" s="97">
        <v>-0.21331</v>
      </c>
      <c r="N115" s="98">
        <v>113</v>
      </c>
      <c r="O115" s="99">
        <v>4</v>
      </c>
      <c r="P115" s="100">
        <v>108</v>
      </c>
      <c r="Q115" s="101">
        <v>4</v>
      </c>
      <c r="R115" s="102">
        <f>O115-Q115</f>
        <v>0</v>
      </c>
    </row>
    <row r="116" spans="1:18">
      <c r="A116" s="39" t="s">
        <v>479</v>
      </c>
      <c r="B116" s="19">
        <v>0.1697516741</v>
      </c>
      <c r="C116" s="20">
        <v>115</v>
      </c>
      <c r="D116" s="40" t="s">
        <v>480</v>
      </c>
      <c r="E116" s="41">
        <v>1247</v>
      </c>
      <c r="F116" s="53">
        <v>5</v>
      </c>
      <c r="J116" s="94">
        <v>10029</v>
      </c>
      <c r="K116" s="95" t="s">
        <v>84</v>
      </c>
      <c r="L116" s="96">
        <v>6232.26</v>
      </c>
      <c r="M116" s="97">
        <v>-0.17724999999999999</v>
      </c>
      <c r="N116" s="98">
        <v>114</v>
      </c>
      <c r="O116" s="99">
        <v>4</v>
      </c>
      <c r="P116" s="100">
        <v>203</v>
      </c>
      <c r="Q116" s="101">
        <v>7</v>
      </c>
      <c r="R116" s="112">
        <f>O116-Q116</f>
        <v>-3</v>
      </c>
    </row>
    <row r="117" spans="1:18">
      <c r="A117" s="39" t="s">
        <v>483</v>
      </c>
      <c r="B117" s="19">
        <v>0.2135725607</v>
      </c>
      <c r="C117" s="20">
        <v>116</v>
      </c>
      <c r="D117" s="40" t="s">
        <v>484</v>
      </c>
      <c r="E117" s="41">
        <v>3640</v>
      </c>
      <c r="F117" s="53">
        <v>5</v>
      </c>
      <c r="J117" s="94">
        <v>530</v>
      </c>
      <c r="K117" s="95" t="s">
        <v>184</v>
      </c>
      <c r="L117" s="96">
        <v>5248.9</v>
      </c>
      <c r="M117" s="97">
        <v>-0.16947999999999999</v>
      </c>
      <c r="N117" s="98">
        <v>115</v>
      </c>
      <c r="O117" s="99">
        <v>4</v>
      </c>
      <c r="P117" s="100">
        <v>95</v>
      </c>
      <c r="Q117" s="101">
        <v>4</v>
      </c>
      <c r="R117" s="102">
        <f>O117-Q117</f>
        <v>0</v>
      </c>
    </row>
    <row r="118" spans="1:18">
      <c r="A118" s="39" t="s">
        <v>487</v>
      </c>
      <c r="B118" s="19">
        <v>0.24307442879999999</v>
      </c>
      <c r="C118" s="20">
        <v>117</v>
      </c>
      <c r="D118" s="40" t="s">
        <v>488</v>
      </c>
      <c r="E118" s="41">
        <v>487</v>
      </c>
      <c r="F118" s="53">
        <v>5</v>
      </c>
      <c r="J118" s="94">
        <v>10073</v>
      </c>
      <c r="K118" s="95" t="s">
        <v>152</v>
      </c>
      <c r="L118" s="96">
        <v>54804.47</v>
      </c>
      <c r="M118" s="97">
        <v>-0.16853000000000001</v>
      </c>
      <c r="N118" s="98">
        <v>116</v>
      </c>
      <c r="O118" s="99">
        <v>4</v>
      </c>
      <c r="P118" s="100">
        <v>139</v>
      </c>
      <c r="Q118" s="101">
        <v>5</v>
      </c>
      <c r="R118" s="102">
        <f>O118-Q118</f>
        <v>-1</v>
      </c>
    </row>
    <row r="119" spans="1:18" ht="15.75" thickBot="1">
      <c r="A119" s="39" t="s">
        <v>491</v>
      </c>
      <c r="B119" s="19">
        <v>0.25205582160000001</v>
      </c>
      <c r="C119" s="20">
        <v>118</v>
      </c>
      <c r="D119" s="40" t="s">
        <v>492</v>
      </c>
      <c r="E119" s="41">
        <v>7700</v>
      </c>
      <c r="F119" s="53">
        <v>5</v>
      </c>
      <c r="J119" s="113">
        <v>2100</v>
      </c>
      <c r="K119" s="114" t="s">
        <v>101</v>
      </c>
      <c r="L119" s="115">
        <v>18590.05</v>
      </c>
      <c r="M119" s="116">
        <v>-0.13807</v>
      </c>
      <c r="N119" s="117">
        <v>117</v>
      </c>
      <c r="O119" s="118">
        <v>4</v>
      </c>
      <c r="P119" s="119">
        <v>107</v>
      </c>
      <c r="Q119" s="120">
        <v>4</v>
      </c>
      <c r="R119" s="121">
        <f>O119-Q119</f>
        <v>0</v>
      </c>
    </row>
    <row r="120" spans="1:18" ht="15.75" thickTop="1">
      <c r="A120" s="39" t="s">
        <v>495</v>
      </c>
      <c r="B120" s="19">
        <v>0.25539939</v>
      </c>
      <c r="C120" s="20">
        <v>119</v>
      </c>
      <c r="D120" s="40" t="s">
        <v>496</v>
      </c>
      <c r="E120" s="41">
        <v>9000</v>
      </c>
      <c r="F120" s="53">
        <v>5</v>
      </c>
      <c r="J120" s="76">
        <v>70</v>
      </c>
      <c r="K120" s="122" t="s">
        <v>21</v>
      </c>
      <c r="L120" s="78">
        <v>216113.29</v>
      </c>
      <c r="M120" s="123">
        <v>-0.10874</v>
      </c>
      <c r="N120" s="80">
        <v>118</v>
      </c>
      <c r="O120" s="81">
        <v>5</v>
      </c>
      <c r="P120" s="82">
        <v>112</v>
      </c>
      <c r="Q120" s="83">
        <v>5</v>
      </c>
      <c r="R120" s="84">
        <f>O120-Q120</f>
        <v>0</v>
      </c>
    </row>
    <row r="121" spans="1:18">
      <c r="A121" s="39" t="s">
        <v>499</v>
      </c>
      <c r="B121" s="19">
        <v>0.25845480859999997</v>
      </c>
      <c r="C121" s="20">
        <v>120</v>
      </c>
      <c r="D121" s="40" t="s">
        <v>500</v>
      </c>
      <c r="E121" s="41">
        <v>9600</v>
      </c>
      <c r="F121" s="53">
        <v>5</v>
      </c>
      <c r="J121" s="94">
        <v>1020</v>
      </c>
      <c r="K121" s="95" t="s">
        <v>6</v>
      </c>
      <c r="L121" s="96">
        <v>16527.099999999999</v>
      </c>
      <c r="M121" s="97">
        <v>-9.7309999999999994E-2</v>
      </c>
      <c r="N121" s="98">
        <v>119</v>
      </c>
      <c r="O121" s="99">
        <v>5</v>
      </c>
      <c r="P121" s="100">
        <v>103</v>
      </c>
      <c r="Q121" s="101">
        <v>4</v>
      </c>
      <c r="R121" s="102">
        <f>O121-Q121</f>
        <v>1</v>
      </c>
    </row>
    <row r="122" spans="1:18">
      <c r="A122" s="47" t="s">
        <v>503</v>
      </c>
      <c r="B122" s="19">
        <v>0.27691064520000003</v>
      </c>
      <c r="C122" s="20">
        <v>121</v>
      </c>
      <c r="D122" s="48" t="s">
        <v>504</v>
      </c>
      <c r="E122" s="41">
        <v>2600</v>
      </c>
      <c r="F122" s="53">
        <v>5</v>
      </c>
      <c r="J122" s="94">
        <v>4100</v>
      </c>
      <c r="K122" s="95" t="s">
        <v>212</v>
      </c>
      <c r="L122" s="96">
        <v>6736.4</v>
      </c>
      <c r="M122" s="97">
        <v>-9.0179999999999996E-2</v>
      </c>
      <c r="N122" s="98">
        <v>120</v>
      </c>
      <c r="O122" s="99">
        <v>5</v>
      </c>
      <c r="P122" s="100">
        <v>148</v>
      </c>
      <c r="Q122" s="101">
        <v>5</v>
      </c>
      <c r="R122" s="102">
        <f>O122-Q122</f>
        <v>0</v>
      </c>
    </row>
    <row r="123" spans="1:18" ht="25.5">
      <c r="A123" s="47" t="s">
        <v>505</v>
      </c>
      <c r="B123" s="19">
        <v>0.29030594040000002</v>
      </c>
      <c r="C123" s="20">
        <v>122</v>
      </c>
      <c r="D123" s="48" t="s">
        <v>506</v>
      </c>
      <c r="E123" s="41">
        <v>1020</v>
      </c>
      <c r="F123" s="53">
        <v>5</v>
      </c>
      <c r="J123" s="94">
        <v>3608</v>
      </c>
      <c r="K123" s="95" t="s">
        <v>160</v>
      </c>
      <c r="L123" s="96">
        <v>1097.57</v>
      </c>
      <c r="M123" s="97">
        <v>-8.7190000000000004E-2</v>
      </c>
      <c r="N123" s="98">
        <v>121</v>
      </c>
      <c r="O123" s="99">
        <v>5</v>
      </c>
      <c r="P123" s="100">
        <v>130</v>
      </c>
      <c r="Q123" s="101">
        <v>5</v>
      </c>
      <c r="R123" s="102">
        <f>O123-Q123</f>
        <v>0</v>
      </c>
    </row>
    <row r="124" spans="1:18">
      <c r="A124" s="39" t="s">
        <v>507</v>
      </c>
      <c r="B124" s="19">
        <v>0.29327439630000002</v>
      </c>
      <c r="C124" s="20">
        <v>123</v>
      </c>
      <c r="D124" s="40" t="s">
        <v>508</v>
      </c>
      <c r="E124" s="54">
        <v>2800</v>
      </c>
      <c r="F124" s="53">
        <v>5</v>
      </c>
      <c r="J124" s="94">
        <v>65</v>
      </c>
      <c r="K124" s="95" t="s">
        <v>143</v>
      </c>
      <c r="L124" s="96">
        <v>1659.64</v>
      </c>
      <c r="M124" s="97">
        <v>-8.4070000000000006E-2</v>
      </c>
      <c r="N124" s="98">
        <v>122</v>
      </c>
      <c r="O124" s="99">
        <v>5</v>
      </c>
      <c r="P124" s="100">
        <v>129</v>
      </c>
      <c r="Q124" s="101">
        <v>5</v>
      </c>
      <c r="R124" s="102">
        <f>O124-Q124</f>
        <v>0</v>
      </c>
    </row>
    <row r="125" spans="1:18">
      <c r="A125" s="39" t="s">
        <v>509</v>
      </c>
      <c r="B125" s="19">
        <v>0.30199638680000002</v>
      </c>
      <c r="C125" s="20">
        <v>124</v>
      </c>
      <c r="D125" s="40" t="s">
        <v>510</v>
      </c>
      <c r="E125" s="41">
        <v>3557</v>
      </c>
      <c r="F125" s="53">
        <v>5</v>
      </c>
      <c r="J125" s="94">
        <v>3557</v>
      </c>
      <c r="K125" s="95" t="s">
        <v>209</v>
      </c>
      <c r="L125" s="96">
        <v>4174.42</v>
      </c>
      <c r="M125" s="97">
        <v>-7.9320000000000002E-2</v>
      </c>
      <c r="N125" s="98">
        <v>123</v>
      </c>
      <c r="O125" s="99">
        <v>5</v>
      </c>
      <c r="P125" s="100">
        <v>159</v>
      </c>
      <c r="Q125" s="101">
        <v>5</v>
      </c>
      <c r="R125" s="102">
        <f>O125-Q125</f>
        <v>0</v>
      </c>
    </row>
    <row r="126" spans="1:18" ht="26.25" thickBot="1">
      <c r="A126" s="42" t="s">
        <v>511</v>
      </c>
      <c r="B126" s="35">
        <v>0.32615782300000001</v>
      </c>
      <c r="C126" s="29">
        <v>125</v>
      </c>
      <c r="D126" s="43" t="s">
        <v>512</v>
      </c>
      <c r="E126" s="44">
        <v>2400</v>
      </c>
      <c r="F126" s="53">
        <v>5</v>
      </c>
      <c r="J126" s="94">
        <v>10002</v>
      </c>
      <c r="K126" s="95" t="s">
        <v>165</v>
      </c>
      <c r="L126" s="96">
        <v>13030.31</v>
      </c>
      <c r="M126" s="97">
        <v>-7.2340000000000002E-2</v>
      </c>
      <c r="N126" s="98">
        <v>124</v>
      </c>
      <c r="O126" s="99">
        <v>5</v>
      </c>
      <c r="P126" s="100">
        <v>115</v>
      </c>
      <c r="Q126" s="101">
        <v>5</v>
      </c>
      <c r="R126" s="102">
        <f>O126-Q126</f>
        <v>0</v>
      </c>
    </row>
    <row r="127" spans="1:18">
      <c r="A127" s="45" t="s">
        <v>515</v>
      </c>
      <c r="B127" s="36">
        <v>0.37355285649999997</v>
      </c>
      <c r="C127" s="18">
        <v>126</v>
      </c>
      <c r="D127" s="46" t="s">
        <v>516</v>
      </c>
      <c r="E127" s="50">
        <v>1061</v>
      </c>
      <c r="F127" s="53">
        <v>6</v>
      </c>
      <c r="J127" s="94">
        <v>10039</v>
      </c>
      <c r="K127" s="95" t="s">
        <v>242</v>
      </c>
      <c r="L127" s="96">
        <v>8866.77</v>
      </c>
      <c r="M127" s="97">
        <v>-7.2120000000000004E-2</v>
      </c>
      <c r="N127" s="98">
        <v>125</v>
      </c>
      <c r="O127" s="99">
        <v>5</v>
      </c>
      <c r="P127" s="100">
        <v>124</v>
      </c>
      <c r="Q127" s="101">
        <v>5</v>
      </c>
      <c r="R127" s="102">
        <f>O127-Q127</f>
        <v>0</v>
      </c>
    </row>
    <row r="128" spans="1:18">
      <c r="A128" s="39" t="s">
        <v>519</v>
      </c>
      <c r="B128" s="33">
        <v>0.37500479749999999</v>
      </c>
      <c r="C128" s="22">
        <v>127</v>
      </c>
      <c r="D128" s="40" t="s">
        <v>520</v>
      </c>
      <c r="E128" s="41">
        <v>6200</v>
      </c>
      <c r="F128" s="53">
        <v>6</v>
      </c>
      <c r="J128" s="94">
        <v>10008</v>
      </c>
      <c r="K128" s="95" t="s">
        <v>71</v>
      </c>
      <c r="L128" s="96">
        <v>27065.46</v>
      </c>
      <c r="M128" s="97">
        <v>-5.3269999999999998E-2</v>
      </c>
      <c r="N128" s="98">
        <v>126</v>
      </c>
      <c r="O128" s="99">
        <v>5</v>
      </c>
      <c r="P128" s="100">
        <v>123</v>
      </c>
      <c r="Q128" s="101">
        <v>5</v>
      </c>
      <c r="R128" s="102">
        <f>O128-Q128</f>
        <v>0</v>
      </c>
    </row>
    <row r="129" spans="1:18">
      <c r="A129" s="39" t="s">
        <v>523</v>
      </c>
      <c r="B129" s="33">
        <v>0.3761790726</v>
      </c>
      <c r="C129" s="22">
        <v>128</v>
      </c>
      <c r="D129" s="40" t="s">
        <v>524</v>
      </c>
      <c r="E129" s="41">
        <v>812</v>
      </c>
      <c r="F129" s="53">
        <v>6</v>
      </c>
      <c r="J129" s="94">
        <v>7100</v>
      </c>
      <c r="K129" s="95" t="s">
        <v>23</v>
      </c>
      <c r="L129" s="96">
        <v>122970.7</v>
      </c>
      <c r="M129" s="97">
        <v>-3.1550000000000002E-2</v>
      </c>
      <c r="N129" s="98">
        <v>127</v>
      </c>
      <c r="O129" s="99">
        <v>5</v>
      </c>
      <c r="P129" s="100">
        <v>121</v>
      </c>
      <c r="Q129" s="101">
        <v>5</v>
      </c>
      <c r="R129" s="102">
        <f>O129-Q129</f>
        <v>0</v>
      </c>
    </row>
    <row r="130" spans="1:18">
      <c r="A130" s="39" t="s">
        <v>527</v>
      </c>
      <c r="B130" s="33">
        <v>0.38117357400000001</v>
      </c>
      <c r="C130" s="22">
        <v>129</v>
      </c>
      <c r="D130" s="40" t="s">
        <v>528</v>
      </c>
      <c r="E130" s="41">
        <v>7400</v>
      </c>
      <c r="F130" s="53">
        <v>6</v>
      </c>
      <c r="J130" s="94">
        <v>10076</v>
      </c>
      <c r="K130" s="95" t="s">
        <v>60</v>
      </c>
      <c r="L130" s="96">
        <v>20087.080000000002</v>
      </c>
      <c r="M130" s="97">
        <v>-3.058E-2</v>
      </c>
      <c r="N130" s="98">
        <v>128</v>
      </c>
      <c r="O130" s="99">
        <v>5</v>
      </c>
      <c r="P130" s="100">
        <v>147</v>
      </c>
      <c r="Q130" s="101">
        <v>5</v>
      </c>
      <c r="R130" s="102">
        <f>O130-Q130</f>
        <v>0</v>
      </c>
    </row>
    <row r="131" spans="1:18">
      <c r="A131" s="39" t="s">
        <v>531</v>
      </c>
      <c r="B131" s="33">
        <v>0.39828558559999999</v>
      </c>
      <c r="C131" s="22">
        <v>130</v>
      </c>
      <c r="D131" s="40" t="s">
        <v>532</v>
      </c>
      <c r="E131" s="41">
        <v>3616</v>
      </c>
      <c r="F131" s="53">
        <v>6</v>
      </c>
      <c r="J131" s="94">
        <v>7700</v>
      </c>
      <c r="K131" s="95" t="s">
        <v>196</v>
      </c>
      <c r="L131" s="96">
        <v>42678.65</v>
      </c>
      <c r="M131" s="97">
        <v>-2.8230000000000002E-2</v>
      </c>
      <c r="N131" s="98">
        <v>129</v>
      </c>
      <c r="O131" s="99">
        <v>5</v>
      </c>
      <c r="P131" s="100">
        <v>116</v>
      </c>
      <c r="Q131" s="101">
        <v>5</v>
      </c>
      <c r="R131" s="102">
        <f>O131-Q131</f>
        <v>0</v>
      </c>
    </row>
    <row r="132" spans="1:18">
      <c r="A132" s="39" t="s">
        <v>535</v>
      </c>
      <c r="B132" s="33">
        <v>0.45081100010000003</v>
      </c>
      <c r="C132" s="22">
        <v>131</v>
      </c>
      <c r="D132" s="40" t="s">
        <v>536</v>
      </c>
      <c r="E132" s="41">
        <v>6500</v>
      </c>
      <c r="F132" s="53">
        <v>6</v>
      </c>
      <c r="J132" s="94">
        <v>6200</v>
      </c>
      <c r="K132" s="95" t="s">
        <v>47</v>
      </c>
      <c r="L132" s="96">
        <v>128561.48</v>
      </c>
      <c r="M132" s="97">
        <v>-2.5309999999999999E-2</v>
      </c>
      <c r="N132" s="98">
        <v>130</v>
      </c>
      <c r="O132" s="99">
        <v>5</v>
      </c>
      <c r="P132" s="100">
        <v>117</v>
      </c>
      <c r="Q132" s="101">
        <v>5</v>
      </c>
      <c r="R132" s="102">
        <f>O132-Q132</f>
        <v>0</v>
      </c>
    </row>
    <row r="133" spans="1:18" ht="25.5">
      <c r="A133" s="39" t="s">
        <v>539</v>
      </c>
      <c r="B133" s="33">
        <v>0.4536308926</v>
      </c>
      <c r="C133" s="22">
        <v>132</v>
      </c>
      <c r="D133" s="40" t="s">
        <v>540</v>
      </c>
      <c r="E133" s="41">
        <v>518</v>
      </c>
      <c r="F133" s="53">
        <v>6</v>
      </c>
      <c r="J133" s="94">
        <v>2800</v>
      </c>
      <c r="K133" s="95" t="s">
        <v>224</v>
      </c>
      <c r="L133" s="96">
        <v>23094</v>
      </c>
      <c r="M133" s="97">
        <v>-1.362E-2</v>
      </c>
      <c r="N133" s="98">
        <v>131</v>
      </c>
      <c r="O133" s="99">
        <v>5</v>
      </c>
      <c r="P133" s="100">
        <v>120</v>
      </c>
      <c r="Q133" s="101">
        <v>5</v>
      </c>
      <c r="R133" s="102">
        <f>O133-Q133</f>
        <v>0</v>
      </c>
    </row>
    <row r="134" spans="1:18" ht="24.75">
      <c r="A134" s="39" t="s">
        <v>543</v>
      </c>
      <c r="B134" s="33">
        <v>0.4598280092</v>
      </c>
      <c r="C134" s="22">
        <v>133</v>
      </c>
      <c r="D134" s="40" t="s">
        <v>544</v>
      </c>
      <c r="E134" s="41">
        <v>7800</v>
      </c>
      <c r="F134" s="53">
        <v>6</v>
      </c>
      <c r="J134" s="94">
        <v>508</v>
      </c>
      <c r="K134" s="95" t="s">
        <v>124</v>
      </c>
      <c r="L134" s="96">
        <v>3117.48</v>
      </c>
      <c r="M134" s="97">
        <v>-4.96E-3</v>
      </c>
      <c r="N134" s="98">
        <v>132</v>
      </c>
      <c r="O134" s="99">
        <v>5</v>
      </c>
      <c r="P134" s="100">
        <v>86</v>
      </c>
      <c r="Q134" s="101">
        <v>4</v>
      </c>
      <c r="R134" s="102">
        <f>O134-Q134</f>
        <v>1</v>
      </c>
    </row>
    <row r="135" spans="1:18">
      <c r="A135" s="39" t="s">
        <v>547</v>
      </c>
      <c r="B135" s="33">
        <v>0.47941137630000003</v>
      </c>
      <c r="C135" s="22">
        <v>134</v>
      </c>
      <c r="D135" s="40" t="s">
        <v>548</v>
      </c>
      <c r="E135" s="41">
        <v>41</v>
      </c>
      <c r="F135" s="53">
        <v>6</v>
      </c>
      <c r="J135" s="94">
        <v>9600</v>
      </c>
      <c r="K135" s="95" t="s">
        <v>219</v>
      </c>
      <c r="L135" s="96">
        <v>38526.480000000003</v>
      </c>
      <c r="M135" s="126">
        <v>1.84E-2</v>
      </c>
      <c r="N135" s="98">
        <v>133</v>
      </c>
      <c r="O135" s="99">
        <v>5</v>
      </c>
      <c r="P135" s="100">
        <v>122</v>
      </c>
      <c r="Q135" s="101">
        <v>5</v>
      </c>
      <c r="R135" s="102">
        <f>O135-Q135</f>
        <v>0</v>
      </c>
    </row>
    <row r="136" spans="1:18" ht="25.5">
      <c r="A136" s="39" t="s">
        <v>551</v>
      </c>
      <c r="B136" s="33">
        <v>0.48605601780000002</v>
      </c>
      <c r="C136" s="22">
        <v>135</v>
      </c>
      <c r="D136" s="40" t="s">
        <v>552</v>
      </c>
      <c r="E136" s="41">
        <v>3570</v>
      </c>
      <c r="F136" s="53">
        <v>6</v>
      </c>
      <c r="J136" s="94">
        <v>1063</v>
      </c>
      <c r="K136" s="95" t="s">
        <v>163</v>
      </c>
      <c r="L136" s="96">
        <v>21110.52</v>
      </c>
      <c r="M136" s="126">
        <v>2.4150000000000001E-2</v>
      </c>
      <c r="N136" s="98">
        <v>134</v>
      </c>
      <c r="O136" s="99">
        <v>5</v>
      </c>
      <c r="P136" s="100">
        <v>111</v>
      </c>
      <c r="Q136" s="101">
        <v>5</v>
      </c>
      <c r="R136" s="102">
        <f>O136-Q136</f>
        <v>0</v>
      </c>
    </row>
    <row r="137" spans="1:18">
      <c r="A137" s="39" t="s">
        <v>555</v>
      </c>
      <c r="B137" s="33">
        <v>0.51508347409999999</v>
      </c>
      <c r="C137" s="22">
        <v>136</v>
      </c>
      <c r="D137" s="40" t="s">
        <v>556</v>
      </c>
      <c r="E137" s="41">
        <v>6800</v>
      </c>
      <c r="F137" s="53">
        <v>6</v>
      </c>
      <c r="J137" s="94">
        <v>10042</v>
      </c>
      <c r="K137" s="95" t="s">
        <v>166</v>
      </c>
      <c r="L137" s="96">
        <v>11935.85</v>
      </c>
      <c r="M137" s="126">
        <v>3.0280000000000001E-2</v>
      </c>
      <c r="N137" s="98">
        <v>135</v>
      </c>
      <c r="O137" s="99">
        <v>5</v>
      </c>
      <c r="P137" s="100">
        <v>118</v>
      </c>
      <c r="Q137" s="101">
        <v>5</v>
      </c>
      <c r="R137" s="102">
        <f>O137-Q137</f>
        <v>0</v>
      </c>
    </row>
    <row r="138" spans="1:18">
      <c r="A138" s="39" t="s">
        <v>559</v>
      </c>
      <c r="B138" s="33">
        <v>0.52840479659999995</v>
      </c>
      <c r="C138" s="22">
        <v>137</v>
      </c>
      <c r="D138" s="40" t="s">
        <v>560</v>
      </c>
      <c r="E138" s="41">
        <v>2550</v>
      </c>
      <c r="F138" s="53">
        <v>6</v>
      </c>
      <c r="J138" s="94">
        <v>9000</v>
      </c>
      <c r="K138" s="95" t="s">
        <v>27</v>
      </c>
      <c r="L138" s="96">
        <v>198195.23</v>
      </c>
      <c r="M138" s="126">
        <v>3.5369999999999999E-2</v>
      </c>
      <c r="N138" s="98">
        <v>136</v>
      </c>
      <c r="O138" s="99">
        <v>5</v>
      </c>
      <c r="P138" s="100">
        <v>140</v>
      </c>
      <c r="Q138" s="101">
        <v>5</v>
      </c>
      <c r="R138" s="102">
        <f>O138-Q138</f>
        <v>0</v>
      </c>
    </row>
    <row r="139" spans="1:18">
      <c r="A139" s="39" t="s">
        <v>563</v>
      </c>
      <c r="B139" s="33">
        <v>0.5522905226</v>
      </c>
      <c r="C139" s="22">
        <v>138</v>
      </c>
      <c r="D139" s="40" t="s">
        <v>564</v>
      </c>
      <c r="E139" s="41">
        <v>1139</v>
      </c>
      <c r="F139" s="53">
        <v>6</v>
      </c>
      <c r="J139" s="94">
        <v>1061</v>
      </c>
      <c r="K139" s="95" t="s">
        <v>175</v>
      </c>
      <c r="L139" s="96">
        <v>40361.589999999997</v>
      </c>
      <c r="M139" s="126">
        <v>5.4980000000000001E-2</v>
      </c>
      <c r="N139" s="98">
        <v>137</v>
      </c>
      <c r="O139" s="99">
        <v>5</v>
      </c>
      <c r="P139" s="100">
        <v>119</v>
      </c>
      <c r="Q139" s="101">
        <v>5</v>
      </c>
      <c r="R139" s="102">
        <f>O139-Q139</f>
        <v>0</v>
      </c>
    </row>
    <row r="140" spans="1:18">
      <c r="A140" s="39" t="s">
        <v>567</v>
      </c>
      <c r="B140" s="33">
        <v>0.58886833390000004</v>
      </c>
      <c r="C140" s="22">
        <v>139</v>
      </c>
      <c r="D140" s="40" t="s">
        <v>568</v>
      </c>
      <c r="E140" s="41">
        <v>166</v>
      </c>
      <c r="F140" s="53">
        <v>6</v>
      </c>
      <c r="J140" s="94">
        <v>10053</v>
      </c>
      <c r="K140" s="95" t="s">
        <v>83</v>
      </c>
      <c r="L140" s="96">
        <v>3495.15</v>
      </c>
      <c r="M140" s="126">
        <v>7.1999999999999995E-2</v>
      </c>
      <c r="N140" s="98">
        <v>138</v>
      </c>
      <c r="O140" s="99">
        <v>5</v>
      </c>
      <c r="P140" s="100">
        <v>126</v>
      </c>
      <c r="Q140" s="101">
        <v>5</v>
      </c>
      <c r="R140" s="102">
        <f>O140-Q140</f>
        <v>0</v>
      </c>
    </row>
    <row r="141" spans="1:18">
      <c r="A141" s="39" t="s">
        <v>571</v>
      </c>
      <c r="B141" s="33">
        <v>0.59188188819999998</v>
      </c>
      <c r="C141" s="22">
        <v>140</v>
      </c>
      <c r="D141" s="40" t="s">
        <v>572</v>
      </c>
      <c r="E141" s="41">
        <v>9100</v>
      </c>
      <c r="F141" s="53">
        <v>6</v>
      </c>
      <c r="J141" s="94">
        <v>535</v>
      </c>
      <c r="K141" s="95" t="s">
        <v>203</v>
      </c>
      <c r="L141" s="96">
        <v>2964.03</v>
      </c>
      <c r="M141" s="126">
        <v>8.1530000000000005E-2</v>
      </c>
      <c r="N141" s="98">
        <v>139</v>
      </c>
      <c r="O141" s="99">
        <v>5</v>
      </c>
      <c r="P141" s="100">
        <v>87</v>
      </c>
      <c r="Q141" s="101">
        <v>4</v>
      </c>
      <c r="R141" s="102">
        <f>O141-Q141</f>
        <v>1</v>
      </c>
    </row>
    <row r="142" spans="1:18" ht="25.5">
      <c r="A142" s="39" t="s">
        <v>575</v>
      </c>
      <c r="B142" s="33">
        <v>0.59384820090000001</v>
      </c>
      <c r="C142" s="22">
        <v>141</v>
      </c>
      <c r="D142" s="40" t="s">
        <v>576</v>
      </c>
      <c r="E142" s="41">
        <v>2660</v>
      </c>
      <c r="F142" s="53">
        <v>6</v>
      </c>
      <c r="J142" s="94">
        <v>469</v>
      </c>
      <c r="K142" s="95" t="s">
        <v>223</v>
      </c>
      <c r="L142" s="96">
        <v>10718.26</v>
      </c>
      <c r="M142" s="126">
        <v>0.10117</v>
      </c>
      <c r="N142" s="98">
        <v>140</v>
      </c>
      <c r="O142" s="99">
        <v>5</v>
      </c>
      <c r="P142" s="100">
        <v>113</v>
      </c>
      <c r="Q142" s="101">
        <v>5</v>
      </c>
      <c r="R142" s="102">
        <f>O142-Q142</f>
        <v>0</v>
      </c>
    </row>
    <row r="143" spans="1:18">
      <c r="A143" s="39" t="s">
        <v>579</v>
      </c>
      <c r="B143" s="33">
        <v>0.60614815399999999</v>
      </c>
      <c r="C143" s="22">
        <v>142</v>
      </c>
      <c r="D143" s="40" t="s">
        <v>580</v>
      </c>
      <c r="E143" s="41">
        <v>2640</v>
      </c>
      <c r="F143" s="53">
        <v>6</v>
      </c>
      <c r="J143" s="94">
        <v>10072</v>
      </c>
      <c r="K143" s="95" t="s">
        <v>245</v>
      </c>
      <c r="L143" s="96">
        <v>31401.88</v>
      </c>
      <c r="M143" s="126">
        <v>0.11230999999999999</v>
      </c>
      <c r="N143" s="98">
        <v>141</v>
      </c>
      <c r="O143" s="99">
        <v>5</v>
      </c>
      <c r="P143" s="100">
        <v>144</v>
      </c>
      <c r="Q143" s="101">
        <v>5</v>
      </c>
      <c r="R143" s="102">
        <f>O143-Q143</f>
        <v>0</v>
      </c>
    </row>
    <row r="144" spans="1:18">
      <c r="A144" s="55" t="s">
        <v>583</v>
      </c>
      <c r="B144" s="33">
        <v>0.62142994060000001</v>
      </c>
      <c r="C144" s="22">
        <v>143</v>
      </c>
      <c r="D144" s="40" t="s">
        <v>584</v>
      </c>
      <c r="E144" s="41">
        <v>3650</v>
      </c>
      <c r="F144" s="53">
        <v>6</v>
      </c>
      <c r="J144" s="94">
        <v>812</v>
      </c>
      <c r="K144" s="95" t="s">
        <v>246</v>
      </c>
      <c r="L144" s="96">
        <v>6132.6</v>
      </c>
      <c r="M144" s="126">
        <v>0.11783</v>
      </c>
      <c r="N144" s="98">
        <v>142</v>
      </c>
      <c r="O144" s="99">
        <v>5</v>
      </c>
      <c r="P144" s="100">
        <v>138</v>
      </c>
      <c r="Q144" s="101">
        <v>5</v>
      </c>
      <c r="R144" s="102">
        <f>O144-Q144</f>
        <v>0</v>
      </c>
    </row>
    <row r="145" spans="1:18">
      <c r="A145" s="55" t="s">
        <v>587</v>
      </c>
      <c r="B145" s="33">
        <v>0.64239873110000001</v>
      </c>
      <c r="C145" s="22">
        <v>144</v>
      </c>
      <c r="D145" s="40" t="s">
        <v>588</v>
      </c>
      <c r="E145" s="41">
        <v>168</v>
      </c>
      <c r="F145" s="53">
        <v>6</v>
      </c>
      <c r="J145" s="94">
        <v>2400</v>
      </c>
      <c r="K145" s="95" t="s">
        <v>5</v>
      </c>
      <c r="L145" s="96">
        <v>35495.21</v>
      </c>
      <c r="M145" s="126">
        <v>0.13258</v>
      </c>
      <c r="N145" s="98">
        <v>143</v>
      </c>
      <c r="O145" s="99">
        <v>5</v>
      </c>
      <c r="P145" s="100">
        <v>114</v>
      </c>
      <c r="Q145" s="101">
        <v>5</v>
      </c>
      <c r="R145" s="102">
        <f>O145-Q145</f>
        <v>0</v>
      </c>
    </row>
    <row r="146" spans="1:18">
      <c r="A146" s="55" t="s">
        <v>589</v>
      </c>
      <c r="B146" s="33">
        <v>0.65504411959999997</v>
      </c>
      <c r="C146" s="22">
        <v>145</v>
      </c>
      <c r="D146" s="40" t="s">
        <v>590</v>
      </c>
      <c r="E146" s="41">
        <v>466</v>
      </c>
      <c r="F146" s="53">
        <v>6</v>
      </c>
      <c r="J146" s="94">
        <v>10040</v>
      </c>
      <c r="K146" s="95" t="s">
        <v>194</v>
      </c>
      <c r="L146" s="96">
        <v>14104.2</v>
      </c>
      <c r="M146" s="126">
        <v>0.13619999999999999</v>
      </c>
      <c r="N146" s="98">
        <v>144</v>
      </c>
      <c r="O146" s="99">
        <v>5</v>
      </c>
      <c r="P146" s="100">
        <v>136</v>
      </c>
      <c r="Q146" s="101">
        <v>5</v>
      </c>
      <c r="R146" s="102">
        <f>O146-Q146</f>
        <v>0</v>
      </c>
    </row>
    <row r="147" spans="1:18" ht="25.5">
      <c r="A147" s="55" t="s">
        <v>591</v>
      </c>
      <c r="B147" s="33">
        <v>0.67426097419999997</v>
      </c>
      <c r="C147" s="22">
        <v>146</v>
      </c>
      <c r="D147" s="40" t="s">
        <v>592</v>
      </c>
      <c r="E147" s="41">
        <v>240</v>
      </c>
      <c r="F147" s="53">
        <v>6</v>
      </c>
      <c r="J147" s="94">
        <v>3640</v>
      </c>
      <c r="K147" s="95" t="s">
        <v>225</v>
      </c>
      <c r="L147" s="96">
        <v>6560.2</v>
      </c>
      <c r="M147" s="126">
        <v>0.13832</v>
      </c>
      <c r="N147" s="98">
        <v>145</v>
      </c>
      <c r="O147" s="99">
        <v>5</v>
      </c>
      <c r="P147" s="100">
        <v>167</v>
      </c>
      <c r="Q147" s="101">
        <v>6</v>
      </c>
      <c r="R147" s="102">
        <f>O147-Q147</f>
        <v>-1</v>
      </c>
    </row>
    <row r="148" spans="1:18">
      <c r="A148" s="55" t="s">
        <v>595</v>
      </c>
      <c r="B148" s="33">
        <v>0.68626008120000004</v>
      </c>
      <c r="C148" s="22">
        <v>147</v>
      </c>
      <c r="D148" s="40" t="s">
        <v>596</v>
      </c>
      <c r="E148" s="41">
        <v>8400</v>
      </c>
      <c r="F148" s="53">
        <v>6</v>
      </c>
      <c r="J148" s="94">
        <v>1066</v>
      </c>
      <c r="K148" s="95" t="s">
        <v>40</v>
      </c>
      <c r="L148" s="96">
        <v>6931.53</v>
      </c>
      <c r="M148" s="126">
        <v>0.14163999999999999</v>
      </c>
      <c r="N148" s="98">
        <v>146</v>
      </c>
      <c r="O148" s="99">
        <v>5</v>
      </c>
      <c r="P148" s="100">
        <v>131</v>
      </c>
      <c r="Q148" s="101">
        <v>5</v>
      </c>
      <c r="R148" s="102">
        <f>O148-Q148</f>
        <v>0</v>
      </c>
    </row>
    <row r="149" spans="1:18" ht="26.25" thickBot="1">
      <c r="A149" s="55" t="s">
        <v>599</v>
      </c>
      <c r="B149" s="33">
        <v>0.70016259520000002</v>
      </c>
      <c r="C149" s="22">
        <v>148</v>
      </c>
      <c r="D149" s="40" t="s">
        <v>600</v>
      </c>
      <c r="E149" s="41">
        <v>3730</v>
      </c>
      <c r="F149" s="53">
        <v>6</v>
      </c>
      <c r="J149" s="103">
        <v>10007</v>
      </c>
      <c r="K149" s="104" t="s">
        <v>191</v>
      </c>
      <c r="L149" s="105">
        <v>11589.65</v>
      </c>
      <c r="M149" s="127">
        <v>0.17197000000000001</v>
      </c>
      <c r="N149" s="107">
        <v>147</v>
      </c>
      <c r="O149" s="108">
        <v>5</v>
      </c>
      <c r="P149" s="109">
        <v>154</v>
      </c>
      <c r="Q149" s="110">
        <v>5</v>
      </c>
      <c r="R149" s="111">
        <f>O149-Q149</f>
        <v>0</v>
      </c>
    </row>
    <row r="150" spans="1:18" ht="15.75" thickTop="1">
      <c r="A150" s="55" t="s">
        <v>603</v>
      </c>
      <c r="B150" s="33">
        <v>0.71702430959999996</v>
      </c>
      <c r="C150" s="22">
        <v>149</v>
      </c>
      <c r="D150" s="40" t="s">
        <v>604</v>
      </c>
      <c r="E150" s="41">
        <v>7900</v>
      </c>
      <c r="F150" s="53">
        <v>6</v>
      </c>
      <c r="J150" s="85">
        <v>10012</v>
      </c>
      <c r="K150" s="86" t="s">
        <v>79</v>
      </c>
      <c r="L150" s="87">
        <v>12057.03</v>
      </c>
      <c r="M150" s="128">
        <v>0.20921000000000001</v>
      </c>
      <c r="N150" s="89">
        <v>148</v>
      </c>
      <c r="O150" s="90">
        <v>6</v>
      </c>
      <c r="P150" s="91">
        <v>185</v>
      </c>
      <c r="Q150" s="92">
        <v>6</v>
      </c>
      <c r="R150" s="93">
        <f>O150-Q150</f>
        <v>0</v>
      </c>
    </row>
    <row r="151" spans="1:18" ht="15.75" thickBot="1">
      <c r="A151" s="55" t="s">
        <v>607</v>
      </c>
      <c r="B151" s="33">
        <v>0.73896873939999996</v>
      </c>
      <c r="C151" s="22">
        <v>150</v>
      </c>
      <c r="D151" s="40" t="s">
        <v>608</v>
      </c>
      <c r="E151" s="41">
        <v>6600</v>
      </c>
      <c r="F151" s="53">
        <v>6</v>
      </c>
      <c r="J151" s="94">
        <v>3730</v>
      </c>
      <c r="K151" s="95" t="s">
        <v>54</v>
      </c>
      <c r="L151" s="96">
        <v>14349.01</v>
      </c>
      <c r="M151" s="126">
        <v>0.21665000000000001</v>
      </c>
      <c r="N151" s="98">
        <v>149</v>
      </c>
      <c r="O151" s="99">
        <v>6</v>
      </c>
      <c r="P151" s="100">
        <v>134</v>
      </c>
      <c r="Q151" s="101">
        <v>5</v>
      </c>
      <c r="R151" s="102">
        <f>O151-Q151</f>
        <v>1</v>
      </c>
    </row>
    <row r="152" spans="1:18" ht="25.5">
      <c r="A152" s="45" t="s">
        <v>615</v>
      </c>
      <c r="B152" s="36">
        <v>0.7906780216</v>
      </c>
      <c r="C152" s="18">
        <v>151</v>
      </c>
      <c r="D152" s="46" t="s">
        <v>616</v>
      </c>
      <c r="E152" s="50">
        <v>4000</v>
      </c>
      <c r="F152" s="53">
        <v>7</v>
      </c>
      <c r="J152" s="94">
        <v>487</v>
      </c>
      <c r="K152" s="95" t="s">
        <v>52</v>
      </c>
      <c r="L152" s="96">
        <v>2991.57</v>
      </c>
      <c r="M152" s="126">
        <v>0.22347</v>
      </c>
      <c r="N152" s="98">
        <v>150</v>
      </c>
      <c r="O152" s="99">
        <v>6</v>
      </c>
      <c r="P152" s="100">
        <v>132</v>
      </c>
      <c r="Q152" s="101">
        <v>5</v>
      </c>
      <c r="R152" s="102">
        <f>O152-Q152</f>
        <v>1</v>
      </c>
    </row>
    <row r="153" spans="1:18">
      <c r="A153" s="39" t="s">
        <v>619</v>
      </c>
      <c r="B153" s="33">
        <v>0.79286584979999997</v>
      </c>
      <c r="C153" s="22">
        <v>152</v>
      </c>
      <c r="D153" s="40" t="s">
        <v>620</v>
      </c>
      <c r="E153" s="41">
        <v>3652</v>
      </c>
      <c r="F153" s="53">
        <v>7</v>
      </c>
      <c r="J153" s="94">
        <v>7400</v>
      </c>
      <c r="K153" s="95" t="s">
        <v>178</v>
      </c>
      <c r="L153" s="96">
        <v>195762.41</v>
      </c>
      <c r="M153" s="126">
        <v>0.24043</v>
      </c>
      <c r="N153" s="98">
        <v>151</v>
      </c>
      <c r="O153" s="99">
        <v>6</v>
      </c>
      <c r="P153" s="100">
        <v>145</v>
      </c>
      <c r="Q153" s="101">
        <v>5</v>
      </c>
      <c r="R153" s="102">
        <f>O153-Q153</f>
        <v>1</v>
      </c>
    </row>
    <row r="154" spans="1:18">
      <c r="A154" s="39" t="s">
        <v>623</v>
      </c>
      <c r="B154" s="33">
        <v>0.80139691710000005</v>
      </c>
      <c r="C154" s="22">
        <v>153</v>
      </c>
      <c r="D154" s="40" t="s">
        <v>624</v>
      </c>
      <c r="E154" s="41">
        <v>565</v>
      </c>
      <c r="F154" s="53">
        <v>7</v>
      </c>
      <c r="J154" s="94">
        <v>41</v>
      </c>
      <c r="K154" s="95" t="s">
        <v>14</v>
      </c>
      <c r="L154" s="96">
        <v>3363.9</v>
      </c>
      <c r="M154" s="126">
        <v>0.24412</v>
      </c>
      <c r="N154" s="98">
        <v>152</v>
      </c>
      <c r="O154" s="99">
        <v>6</v>
      </c>
      <c r="P154" s="100">
        <v>155</v>
      </c>
      <c r="Q154" s="101">
        <v>5</v>
      </c>
      <c r="R154" s="102">
        <f>O154-Q154</f>
        <v>1</v>
      </c>
    </row>
    <row r="155" spans="1:18">
      <c r="A155" s="39" t="s">
        <v>625</v>
      </c>
      <c r="B155" s="33">
        <v>0.82635884339999999</v>
      </c>
      <c r="C155" s="22">
        <v>154</v>
      </c>
      <c r="D155" s="40" t="s">
        <v>626</v>
      </c>
      <c r="E155" s="41">
        <v>8200</v>
      </c>
      <c r="F155" s="53">
        <v>7</v>
      </c>
      <c r="J155" s="94">
        <v>2600</v>
      </c>
      <c r="K155" s="95" t="s">
        <v>9</v>
      </c>
      <c r="L155" s="96">
        <v>48121.61</v>
      </c>
      <c r="M155" s="126">
        <v>0.24679999999999999</v>
      </c>
      <c r="N155" s="98">
        <v>153</v>
      </c>
      <c r="O155" s="99">
        <v>6</v>
      </c>
      <c r="P155" s="100">
        <v>143</v>
      </c>
      <c r="Q155" s="101">
        <v>5</v>
      </c>
      <c r="R155" s="102">
        <f>O155-Q155</f>
        <v>1</v>
      </c>
    </row>
    <row r="156" spans="1:18">
      <c r="A156" s="39" t="s">
        <v>627</v>
      </c>
      <c r="B156" s="33">
        <v>0.83677198389999996</v>
      </c>
      <c r="C156" s="22">
        <v>155</v>
      </c>
      <c r="D156" s="40" t="s">
        <v>628</v>
      </c>
      <c r="E156" s="41">
        <v>2500</v>
      </c>
      <c r="F156" s="53">
        <v>7</v>
      </c>
      <c r="J156" s="94">
        <v>6800</v>
      </c>
      <c r="K156" s="95" t="s">
        <v>215</v>
      </c>
      <c r="L156" s="96">
        <v>53227.88</v>
      </c>
      <c r="M156" s="126">
        <v>0.24926000000000001</v>
      </c>
      <c r="N156" s="98">
        <v>154</v>
      </c>
      <c r="O156" s="99">
        <v>6</v>
      </c>
      <c r="P156" s="100">
        <v>137</v>
      </c>
      <c r="Q156" s="101">
        <v>5</v>
      </c>
      <c r="R156" s="102">
        <f>O156-Q156</f>
        <v>1</v>
      </c>
    </row>
    <row r="157" spans="1:18">
      <c r="A157" s="39" t="s">
        <v>631</v>
      </c>
      <c r="B157" s="33">
        <v>0.87213037859999998</v>
      </c>
      <c r="C157" s="22">
        <v>156</v>
      </c>
      <c r="D157" s="40" t="s">
        <v>632</v>
      </c>
      <c r="E157" s="41">
        <v>9500</v>
      </c>
      <c r="F157" s="53">
        <v>7</v>
      </c>
      <c r="J157" s="94">
        <v>6500</v>
      </c>
      <c r="K157" s="95" t="s">
        <v>86</v>
      </c>
      <c r="L157" s="96">
        <v>84772.95</v>
      </c>
      <c r="M157" s="126">
        <v>0.25483</v>
      </c>
      <c r="N157" s="98">
        <v>155</v>
      </c>
      <c r="O157" s="99">
        <v>6</v>
      </c>
      <c r="P157" s="100">
        <v>151</v>
      </c>
      <c r="Q157" s="101">
        <v>5</v>
      </c>
      <c r="R157" s="102">
        <f>O157-Q157</f>
        <v>1</v>
      </c>
    </row>
    <row r="158" spans="1:18" ht="25.5">
      <c r="A158" s="39" t="s">
        <v>635</v>
      </c>
      <c r="B158" s="33">
        <v>0.89654976379999995</v>
      </c>
      <c r="C158" s="22">
        <v>157</v>
      </c>
      <c r="D158" s="40" t="s">
        <v>636</v>
      </c>
      <c r="E158" s="41">
        <v>195</v>
      </c>
      <c r="F158" s="53">
        <v>7</v>
      </c>
      <c r="J158" s="94">
        <v>3616</v>
      </c>
      <c r="K158" s="95" t="s">
        <v>159</v>
      </c>
      <c r="L158" s="96">
        <v>37070.25</v>
      </c>
      <c r="M158" s="126">
        <v>0.29820999999999998</v>
      </c>
      <c r="N158" s="98">
        <v>156</v>
      </c>
      <c r="O158" s="99">
        <v>6</v>
      </c>
      <c r="P158" s="100">
        <v>127</v>
      </c>
      <c r="Q158" s="101">
        <v>5</v>
      </c>
      <c r="R158" s="102">
        <f>O158-Q158</f>
        <v>1</v>
      </c>
    </row>
    <row r="159" spans="1:18">
      <c r="A159" s="39" t="s">
        <v>639</v>
      </c>
      <c r="B159" s="33">
        <v>0.90137636129999998</v>
      </c>
      <c r="C159" s="22">
        <v>158</v>
      </c>
      <c r="D159" s="40" t="s">
        <v>640</v>
      </c>
      <c r="E159" s="41">
        <v>8300</v>
      </c>
      <c r="F159" s="53">
        <v>7</v>
      </c>
      <c r="J159" s="94">
        <v>10048</v>
      </c>
      <c r="K159" s="95" t="s">
        <v>238</v>
      </c>
      <c r="L159" s="96">
        <v>5660.65</v>
      </c>
      <c r="M159" s="126">
        <v>0.30192999999999998</v>
      </c>
      <c r="N159" s="98">
        <v>157</v>
      </c>
      <c r="O159" s="99">
        <v>6</v>
      </c>
      <c r="P159" s="100">
        <v>150</v>
      </c>
      <c r="Q159" s="101">
        <v>5</v>
      </c>
      <c r="R159" s="102">
        <f>O159-Q159</f>
        <v>1</v>
      </c>
    </row>
    <row r="160" spans="1:18">
      <c r="A160" s="39" t="s">
        <v>641</v>
      </c>
      <c r="B160" s="33">
        <v>0.9045583076</v>
      </c>
      <c r="C160" s="22">
        <v>159</v>
      </c>
      <c r="D160" s="40" t="s">
        <v>642</v>
      </c>
      <c r="E160" s="41">
        <v>26</v>
      </c>
      <c r="F160" s="53">
        <v>7</v>
      </c>
      <c r="J160" s="94">
        <v>10071</v>
      </c>
      <c r="K160" s="95" t="s">
        <v>59</v>
      </c>
      <c r="L160" s="96">
        <v>14027.03</v>
      </c>
      <c r="M160" s="126">
        <v>0.30270000000000002</v>
      </c>
      <c r="N160" s="98">
        <v>158</v>
      </c>
      <c r="O160" s="99">
        <v>6</v>
      </c>
      <c r="P160" s="100">
        <v>170</v>
      </c>
      <c r="Q160" s="101">
        <v>6</v>
      </c>
      <c r="R160" s="102">
        <f>O160-Q160</f>
        <v>0</v>
      </c>
    </row>
    <row r="161" spans="1:18">
      <c r="A161" s="39" t="s">
        <v>643</v>
      </c>
      <c r="B161" s="33">
        <v>0.96764433329999999</v>
      </c>
      <c r="C161" s="22">
        <v>160</v>
      </c>
      <c r="D161" s="40" t="s">
        <v>644</v>
      </c>
      <c r="E161" s="41">
        <v>28</v>
      </c>
      <c r="F161" s="53">
        <v>7</v>
      </c>
      <c r="J161" s="94">
        <v>1139</v>
      </c>
      <c r="K161" s="95" t="s">
        <v>132</v>
      </c>
      <c r="L161" s="96">
        <v>44298.06</v>
      </c>
      <c r="M161" s="126">
        <v>0.30908999999999998</v>
      </c>
      <c r="N161" s="98">
        <v>159</v>
      </c>
      <c r="O161" s="99">
        <v>6</v>
      </c>
      <c r="P161" s="100">
        <v>160</v>
      </c>
      <c r="Q161" s="101">
        <v>5</v>
      </c>
      <c r="R161" s="102">
        <f>O161-Q161</f>
        <v>1</v>
      </c>
    </row>
    <row r="162" spans="1:18" ht="25.5">
      <c r="A162" s="39" t="s">
        <v>645</v>
      </c>
      <c r="B162" s="33">
        <v>1.0368946037</v>
      </c>
      <c r="C162" s="22">
        <v>161</v>
      </c>
      <c r="D162" s="40" t="s">
        <v>646</v>
      </c>
      <c r="E162" s="41">
        <v>9300</v>
      </c>
      <c r="F162" s="53">
        <v>7</v>
      </c>
      <c r="J162" s="94">
        <v>10075</v>
      </c>
      <c r="K162" s="95" t="s">
        <v>198</v>
      </c>
      <c r="L162" s="96">
        <v>3921.19</v>
      </c>
      <c r="M162" s="126">
        <v>0.35482999999999998</v>
      </c>
      <c r="N162" s="98">
        <v>160</v>
      </c>
      <c r="O162" s="99">
        <v>6</v>
      </c>
      <c r="P162" s="100">
        <v>164</v>
      </c>
      <c r="Q162" s="101">
        <v>6</v>
      </c>
      <c r="R162" s="102">
        <f>O162-Q162</f>
        <v>0</v>
      </c>
    </row>
    <row r="163" spans="1:18">
      <c r="A163" s="39" t="s">
        <v>647</v>
      </c>
      <c r="B163" s="33">
        <v>1.0439824544</v>
      </c>
      <c r="C163" s="22">
        <v>162</v>
      </c>
      <c r="D163" s="40" t="s">
        <v>648</v>
      </c>
      <c r="E163" s="41">
        <v>7200</v>
      </c>
      <c r="F163" s="53">
        <v>7</v>
      </c>
      <c r="J163" s="94">
        <v>10006</v>
      </c>
      <c r="K163" s="95" t="s">
        <v>190</v>
      </c>
      <c r="L163" s="96">
        <v>11968.83</v>
      </c>
      <c r="M163" s="126">
        <v>0.36847000000000002</v>
      </c>
      <c r="N163" s="98">
        <v>161</v>
      </c>
      <c r="O163" s="99">
        <v>6</v>
      </c>
      <c r="P163" s="100">
        <v>135</v>
      </c>
      <c r="Q163" s="101">
        <v>5</v>
      </c>
      <c r="R163" s="102">
        <f>O163-Q163</f>
        <v>1</v>
      </c>
    </row>
    <row r="164" spans="1:18">
      <c r="A164" s="56" t="s">
        <v>651</v>
      </c>
      <c r="B164" s="33">
        <v>1.1017130571</v>
      </c>
      <c r="C164" s="22">
        <v>163</v>
      </c>
      <c r="D164" s="40" t="s">
        <v>652</v>
      </c>
      <c r="E164" s="41"/>
      <c r="F164" s="53">
        <v>7</v>
      </c>
      <c r="J164" s="94">
        <v>3570</v>
      </c>
      <c r="K164" s="95" t="s">
        <v>20</v>
      </c>
      <c r="L164" s="96">
        <v>18091.07</v>
      </c>
      <c r="M164" s="126">
        <v>0.37779000000000001</v>
      </c>
      <c r="N164" s="98">
        <v>162</v>
      </c>
      <c r="O164" s="99">
        <v>6</v>
      </c>
      <c r="P164" s="100">
        <v>149</v>
      </c>
      <c r="Q164" s="101">
        <v>5</v>
      </c>
      <c r="R164" s="102">
        <f>O164-Q164</f>
        <v>1</v>
      </c>
    </row>
    <row r="165" spans="1:18">
      <c r="A165" s="47" t="s">
        <v>653</v>
      </c>
      <c r="B165" s="21">
        <v>1.1033320933999999</v>
      </c>
      <c r="C165" s="27">
        <v>164</v>
      </c>
      <c r="D165" s="48" t="s">
        <v>654</v>
      </c>
      <c r="E165" s="41">
        <v>6900</v>
      </c>
      <c r="F165" s="53">
        <v>7</v>
      </c>
      <c r="J165" s="94">
        <v>10050</v>
      </c>
      <c r="K165" s="95" t="s">
        <v>136</v>
      </c>
      <c r="L165" s="96">
        <v>9756.9</v>
      </c>
      <c r="M165" s="126">
        <v>0.39324999999999999</v>
      </c>
      <c r="N165" s="98">
        <v>163</v>
      </c>
      <c r="O165" s="99">
        <v>6</v>
      </c>
      <c r="P165" s="100">
        <v>153</v>
      </c>
      <c r="Q165" s="101">
        <v>5</v>
      </c>
      <c r="R165" s="102">
        <f>O165-Q165</f>
        <v>1</v>
      </c>
    </row>
    <row r="166" spans="1:18" ht="25.5">
      <c r="A166" s="47" t="s">
        <v>655</v>
      </c>
      <c r="B166" s="21">
        <v>1.1061437514000001</v>
      </c>
      <c r="C166" s="27">
        <v>165</v>
      </c>
      <c r="D166" s="48" t="s">
        <v>656</v>
      </c>
      <c r="E166" s="41">
        <v>171</v>
      </c>
      <c r="F166" s="53">
        <v>7</v>
      </c>
      <c r="J166" s="94">
        <v>10001</v>
      </c>
      <c r="K166" s="95" t="s">
        <v>72</v>
      </c>
      <c r="L166" s="96">
        <v>16706.11</v>
      </c>
      <c r="M166" s="126">
        <v>0.40670000000000001</v>
      </c>
      <c r="N166" s="98">
        <v>164</v>
      </c>
      <c r="O166" s="99">
        <v>6</v>
      </c>
      <c r="P166" s="100">
        <v>173</v>
      </c>
      <c r="Q166" s="101">
        <v>6</v>
      </c>
      <c r="R166" s="102">
        <f>O166-Q166</f>
        <v>0</v>
      </c>
    </row>
    <row r="167" spans="1:18">
      <c r="A167" s="47" t="s">
        <v>657</v>
      </c>
      <c r="B167" s="21">
        <v>1.1431685431</v>
      </c>
      <c r="C167" s="27">
        <v>166</v>
      </c>
      <c r="D167" s="48" t="s">
        <v>658</v>
      </c>
      <c r="E167" s="41">
        <v>3760</v>
      </c>
      <c r="F167" s="53">
        <v>7</v>
      </c>
      <c r="J167" s="94">
        <v>10051</v>
      </c>
      <c r="K167" s="95" t="s">
        <v>254</v>
      </c>
      <c r="L167" s="96">
        <v>1324.87</v>
      </c>
      <c r="M167" s="126">
        <v>0.42288999999999999</v>
      </c>
      <c r="N167" s="98">
        <v>165</v>
      </c>
      <c r="O167" s="99">
        <v>6</v>
      </c>
      <c r="P167" s="100">
        <v>157</v>
      </c>
      <c r="Q167" s="101">
        <v>5</v>
      </c>
      <c r="R167" s="102">
        <f>O167-Q167</f>
        <v>1</v>
      </c>
    </row>
    <row r="168" spans="1:18">
      <c r="A168" s="47" t="s">
        <v>659</v>
      </c>
      <c r="B168" s="21">
        <v>1.1460360437999999</v>
      </c>
      <c r="C168" s="27">
        <v>167</v>
      </c>
      <c r="D168" s="48" t="s">
        <v>660</v>
      </c>
      <c r="E168" s="41">
        <v>9400</v>
      </c>
      <c r="F168" s="53">
        <v>7</v>
      </c>
      <c r="J168" s="94">
        <v>10038</v>
      </c>
      <c r="K168" s="95" t="s">
        <v>22</v>
      </c>
      <c r="L168" s="96">
        <v>11959.77</v>
      </c>
      <c r="M168" s="126">
        <v>0.42414000000000002</v>
      </c>
      <c r="N168" s="98">
        <v>166</v>
      </c>
      <c r="O168" s="99">
        <v>6</v>
      </c>
      <c r="P168" s="100">
        <v>163</v>
      </c>
      <c r="Q168" s="101">
        <v>6</v>
      </c>
      <c r="R168" s="102">
        <f>O168-Q168</f>
        <v>0</v>
      </c>
    </row>
    <row r="169" spans="1:18" ht="15.75" thickBot="1">
      <c r="A169" s="60" t="s">
        <v>513</v>
      </c>
      <c r="B169" s="35">
        <v>1.2079990447</v>
      </c>
      <c r="C169" s="29">
        <v>168</v>
      </c>
      <c r="D169" s="43" t="s">
        <v>514</v>
      </c>
      <c r="E169" s="44">
        <v>154</v>
      </c>
      <c r="F169" s="53">
        <v>8</v>
      </c>
      <c r="J169" s="94">
        <v>9100</v>
      </c>
      <c r="K169" s="95" t="s">
        <v>169</v>
      </c>
      <c r="L169" s="96">
        <v>53277.54</v>
      </c>
      <c r="M169" s="126">
        <v>0.43626999999999999</v>
      </c>
      <c r="N169" s="98">
        <v>167</v>
      </c>
      <c r="O169" s="99">
        <v>6</v>
      </c>
      <c r="P169" s="100">
        <v>158</v>
      </c>
      <c r="Q169" s="101">
        <v>5</v>
      </c>
      <c r="R169" s="102">
        <f>O169-Q169</f>
        <v>1</v>
      </c>
    </row>
    <row r="170" spans="1:18">
      <c r="A170" s="45" t="s">
        <v>521</v>
      </c>
      <c r="B170" s="36">
        <v>1.2091867434000001</v>
      </c>
      <c r="C170" s="18">
        <v>169</v>
      </c>
      <c r="D170" s="46" t="s">
        <v>522</v>
      </c>
      <c r="E170" s="50"/>
      <c r="F170" s="53">
        <v>8</v>
      </c>
      <c r="J170" s="94">
        <v>2660</v>
      </c>
      <c r="K170" s="95" t="s">
        <v>105</v>
      </c>
      <c r="L170" s="96">
        <v>36506.28</v>
      </c>
      <c r="M170" s="126">
        <v>0.45534999999999998</v>
      </c>
      <c r="N170" s="98">
        <v>168</v>
      </c>
      <c r="O170" s="99">
        <v>6</v>
      </c>
      <c r="P170" s="100">
        <v>146</v>
      </c>
      <c r="Q170" s="101">
        <v>5</v>
      </c>
      <c r="R170" s="102">
        <f>O170-Q170</f>
        <v>1</v>
      </c>
    </row>
    <row r="171" spans="1:18">
      <c r="A171" s="39" t="s">
        <v>525</v>
      </c>
      <c r="B171" s="33">
        <v>1.2152884041000001</v>
      </c>
      <c r="C171" s="22">
        <v>170</v>
      </c>
      <c r="D171" s="40" t="s">
        <v>526</v>
      </c>
      <c r="E171" s="41">
        <v>8600</v>
      </c>
      <c r="F171" s="53">
        <v>8</v>
      </c>
      <c r="J171" s="94">
        <v>3650</v>
      </c>
      <c r="K171" s="95" t="s">
        <v>19</v>
      </c>
      <c r="L171" s="96">
        <v>7911.94</v>
      </c>
      <c r="M171" s="126">
        <v>0.45990999999999999</v>
      </c>
      <c r="N171" s="98">
        <v>169</v>
      </c>
      <c r="O171" s="99">
        <v>6</v>
      </c>
      <c r="P171" s="100">
        <v>209</v>
      </c>
      <c r="Q171" s="101">
        <v>7</v>
      </c>
      <c r="R171" s="102">
        <f>O171-Q171</f>
        <v>-1</v>
      </c>
    </row>
    <row r="172" spans="1:18" ht="25.5">
      <c r="A172" s="39" t="s">
        <v>529</v>
      </c>
      <c r="B172" s="33">
        <v>1.2463862817</v>
      </c>
      <c r="C172" s="22">
        <v>171</v>
      </c>
      <c r="D172" s="40" t="s">
        <v>530</v>
      </c>
      <c r="E172" s="41">
        <v>5000</v>
      </c>
      <c r="F172" s="53">
        <v>8</v>
      </c>
      <c r="J172" s="94">
        <v>10003</v>
      </c>
      <c r="K172" s="95" t="s">
        <v>73</v>
      </c>
      <c r="L172" s="96">
        <v>10933.96</v>
      </c>
      <c r="M172" s="126">
        <v>0.48386000000000001</v>
      </c>
      <c r="N172" s="98">
        <v>170</v>
      </c>
      <c r="O172" s="99">
        <v>6</v>
      </c>
      <c r="P172" s="100">
        <v>195</v>
      </c>
      <c r="Q172" s="101">
        <v>7</v>
      </c>
      <c r="R172" s="102">
        <f>O172-Q172</f>
        <v>-1</v>
      </c>
    </row>
    <row r="173" spans="1:18">
      <c r="A173" s="39" t="s">
        <v>533</v>
      </c>
      <c r="B173" s="33">
        <v>1.2708886615999999</v>
      </c>
      <c r="C173" s="22">
        <v>172</v>
      </c>
      <c r="D173" s="40" t="s">
        <v>534</v>
      </c>
      <c r="E173" s="41">
        <v>182</v>
      </c>
      <c r="F173" s="53">
        <v>8</v>
      </c>
      <c r="J173" s="94">
        <v>518</v>
      </c>
      <c r="K173" s="95" t="s">
        <v>158</v>
      </c>
      <c r="L173" s="96">
        <v>3002.77</v>
      </c>
      <c r="M173" s="126">
        <v>0.49223</v>
      </c>
      <c r="N173" s="98">
        <v>171</v>
      </c>
      <c r="O173" s="99">
        <v>6</v>
      </c>
      <c r="P173" s="100">
        <v>141</v>
      </c>
      <c r="Q173" s="101">
        <v>5</v>
      </c>
      <c r="R173" s="102">
        <f>O173-Q173</f>
        <v>1</v>
      </c>
    </row>
    <row r="174" spans="1:18">
      <c r="A174" s="39" t="s">
        <v>537</v>
      </c>
      <c r="B174" s="33">
        <v>1.2719059396000001</v>
      </c>
      <c r="C174" s="22">
        <v>173</v>
      </c>
      <c r="D174" s="40" t="s">
        <v>538</v>
      </c>
      <c r="E174" s="41">
        <v>3750</v>
      </c>
      <c r="F174" s="53">
        <v>8</v>
      </c>
      <c r="J174" s="94">
        <v>6600</v>
      </c>
      <c r="K174" s="95" t="s">
        <v>87</v>
      </c>
      <c r="L174" s="96">
        <v>186193.23</v>
      </c>
      <c r="M174" s="126">
        <v>0.50914000000000004</v>
      </c>
      <c r="N174" s="98">
        <v>172</v>
      </c>
      <c r="O174" s="99">
        <v>6</v>
      </c>
      <c r="P174" s="100">
        <v>161</v>
      </c>
      <c r="Q174" s="101">
        <v>5</v>
      </c>
      <c r="R174" s="102">
        <f>O174-Q174</f>
        <v>1</v>
      </c>
    </row>
    <row r="175" spans="1:18">
      <c r="A175" s="39" t="s">
        <v>541</v>
      </c>
      <c r="B175" s="33">
        <v>1.2795070786</v>
      </c>
      <c r="C175" s="22">
        <v>174</v>
      </c>
      <c r="D175" s="40" t="s">
        <v>542</v>
      </c>
      <c r="E175" s="41">
        <v>229</v>
      </c>
      <c r="F175" s="53">
        <v>8</v>
      </c>
      <c r="J175" s="94">
        <v>10014</v>
      </c>
      <c r="K175" s="95" t="s">
        <v>156</v>
      </c>
      <c r="L175" s="96">
        <v>17203.38</v>
      </c>
      <c r="M175" s="126">
        <v>0.51239000000000001</v>
      </c>
      <c r="N175" s="98">
        <v>173</v>
      </c>
      <c r="O175" s="99">
        <v>6</v>
      </c>
      <c r="P175" s="100">
        <v>169</v>
      </c>
      <c r="Q175" s="101">
        <v>6</v>
      </c>
      <c r="R175" s="102">
        <f>O175-Q175</f>
        <v>0</v>
      </c>
    </row>
    <row r="176" spans="1:18" ht="15.75" thickBot="1">
      <c r="A176" s="39" t="s">
        <v>545</v>
      </c>
      <c r="B176" s="33">
        <v>1.2933700247</v>
      </c>
      <c r="C176" s="22">
        <v>175</v>
      </c>
      <c r="D176" s="40" t="s">
        <v>546</v>
      </c>
      <c r="E176" s="41">
        <v>122</v>
      </c>
      <c r="F176" s="53">
        <v>8</v>
      </c>
      <c r="J176" s="113">
        <v>10004</v>
      </c>
      <c r="K176" s="114" t="s">
        <v>151</v>
      </c>
      <c r="L176" s="115">
        <v>24758.48</v>
      </c>
      <c r="M176" s="129">
        <v>0.53802000000000005</v>
      </c>
      <c r="N176" s="117">
        <v>174</v>
      </c>
      <c r="O176" s="118">
        <v>6</v>
      </c>
      <c r="P176" s="119">
        <v>171</v>
      </c>
      <c r="Q176" s="120">
        <v>6</v>
      </c>
      <c r="R176" s="121">
        <f>O176-Q176</f>
        <v>0</v>
      </c>
    </row>
    <row r="177" spans="1:18" ht="15.75" thickTop="1">
      <c r="A177" s="39" t="s">
        <v>549</v>
      </c>
      <c r="B177" s="33">
        <v>1.3354914791000001</v>
      </c>
      <c r="C177" s="22">
        <v>176</v>
      </c>
      <c r="D177" s="40" t="s">
        <v>550</v>
      </c>
      <c r="E177" s="41">
        <v>3560</v>
      </c>
      <c r="F177" s="53">
        <v>8</v>
      </c>
      <c r="J177" s="76">
        <v>10036</v>
      </c>
      <c r="K177" s="122" t="s">
        <v>88</v>
      </c>
      <c r="L177" s="78">
        <v>14980.85</v>
      </c>
      <c r="M177" s="79">
        <v>0.56096999999999997</v>
      </c>
      <c r="N177" s="80">
        <v>175</v>
      </c>
      <c r="O177" s="81">
        <v>7</v>
      </c>
      <c r="P177" s="82">
        <v>184</v>
      </c>
      <c r="Q177" s="83">
        <v>6</v>
      </c>
      <c r="R177" s="84">
        <f>O177-Q177</f>
        <v>1</v>
      </c>
    </row>
    <row r="178" spans="1:18" ht="25.5">
      <c r="A178" s="39" t="s">
        <v>553</v>
      </c>
      <c r="B178" s="33">
        <v>1.344812329</v>
      </c>
      <c r="C178" s="22">
        <v>177</v>
      </c>
      <c r="D178" s="40" t="s">
        <v>554</v>
      </c>
      <c r="E178" s="41">
        <v>43</v>
      </c>
      <c r="F178" s="53">
        <v>8</v>
      </c>
      <c r="J178" s="94">
        <v>9500</v>
      </c>
      <c r="K178" s="95" t="s">
        <v>216</v>
      </c>
      <c r="L178" s="96">
        <v>38546.75</v>
      </c>
      <c r="M178" s="126">
        <v>0.56723000000000001</v>
      </c>
      <c r="N178" s="98">
        <v>176</v>
      </c>
      <c r="O178" s="99">
        <v>7</v>
      </c>
      <c r="P178" s="100">
        <v>166</v>
      </c>
      <c r="Q178" s="101">
        <v>6</v>
      </c>
      <c r="R178" s="102">
        <f>O178-Q178</f>
        <v>1</v>
      </c>
    </row>
    <row r="179" spans="1:18">
      <c r="A179" s="39" t="s">
        <v>557</v>
      </c>
      <c r="B179" s="33">
        <v>1.3478535742</v>
      </c>
      <c r="C179" s="22">
        <v>178</v>
      </c>
      <c r="D179" s="40" t="s">
        <v>558</v>
      </c>
      <c r="E179" s="41">
        <v>1015</v>
      </c>
      <c r="F179" s="53">
        <v>8</v>
      </c>
      <c r="J179" s="94">
        <v>2640</v>
      </c>
      <c r="K179" s="95" t="s">
        <v>227</v>
      </c>
      <c r="L179" s="96">
        <v>41182.94</v>
      </c>
      <c r="M179" s="126">
        <v>0.57779000000000003</v>
      </c>
      <c r="N179" s="98">
        <v>177</v>
      </c>
      <c r="O179" s="99">
        <v>7</v>
      </c>
      <c r="P179" s="100">
        <v>165</v>
      </c>
      <c r="Q179" s="101">
        <v>6</v>
      </c>
      <c r="R179" s="102">
        <f>O179-Q179</f>
        <v>1</v>
      </c>
    </row>
    <row r="180" spans="1:18" ht="25.5">
      <c r="A180" s="47" t="s">
        <v>561</v>
      </c>
      <c r="B180" s="21">
        <v>1.366125576</v>
      </c>
      <c r="C180" s="27">
        <v>179</v>
      </c>
      <c r="D180" s="48" t="s">
        <v>562</v>
      </c>
      <c r="E180" s="41">
        <v>681</v>
      </c>
      <c r="F180" s="53">
        <v>8</v>
      </c>
      <c r="J180" s="94">
        <v>8200</v>
      </c>
      <c r="K180" s="95" t="s">
        <v>221</v>
      </c>
      <c r="L180" s="96">
        <v>39228.18</v>
      </c>
      <c r="M180" s="126">
        <v>0.59028000000000003</v>
      </c>
      <c r="N180" s="98">
        <v>178</v>
      </c>
      <c r="O180" s="99">
        <v>7</v>
      </c>
      <c r="P180" s="100">
        <v>178</v>
      </c>
      <c r="Q180" s="101">
        <v>6</v>
      </c>
      <c r="R180" s="102">
        <f>O180-Q180</f>
        <v>1</v>
      </c>
    </row>
    <row r="181" spans="1:18">
      <c r="A181" s="47" t="s">
        <v>565</v>
      </c>
      <c r="B181" s="21">
        <v>1.3754223517999999</v>
      </c>
      <c r="C181" s="27">
        <v>180</v>
      </c>
      <c r="D181" s="48" t="s">
        <v>566</v>
      </c>
      <c r="E181" s="41">
        <v>9700</v>
      </c>
      <c r="F181" s="53">
        <v>8</v>
      </c>
      <c r="J181" s="94">
        <v>466</v>
      </c>
      <c r="K181" s="95" t="s">
        <v>35</v>
      </c>
      <c r="L181" s="96">
        <v>7122.02</v>
      </c>
      <c r="M181" s="126">
        <v>0.61456999999999995</v>
      </c>
      <c r="N181" s="98">
        <v>179</v>
      </c>
      <c r="O181" s="99">
        <v>7</v>
      </c>
      <c r="P181" s="100">
        <v>206</v>
      </c>
      <c r="Q181" s="101">
        <v>7</v>
      </c>
      <c r="R181" s="102">
        <f>O181-Q181</f>
        <v>0</v>
      </c>
    </row>
    <row r="182" spans="1:18">
      <c r="A182" s="39" t="s">
        <v>569</v>
      </c>
      <c r="B182" s="33">
        <v>1.3946247087000001</v>
      </c>
      <c r="C182" s="22">
        <v>181</v>
      </c>
      <c r="D182" s="40" t="s">
        <v>570</v>
      </c>
      <c r="E182" s="41">
        <v>1304</v>
      </c>
      <c r="F182" s="53">
        <v>8</v>
      </c>
      <c r="J182" s="94">
        <v>2530</v>
      </c>
      <c r="K182" s="95" t="s">
        <v>26</v>
      </c>
      <c r="L182" s="96">
        <v>17057.439999999999</v>
      </c>
      <c r="M182" s="126">
        <v>0.62234</v>
      </c>
      <c r="N182" s="98">
        <v>180</v>
      </c>
      <c r="O182" s="99">
        <v>7</v>
      </c>
      <c r="P182" s="100">
        <v>175</v>
      </c>
      <c r="Q182" s="101">
        <v>6</v>
      </c>
      <c r="R182" s="102">
        <f>O182-Q182</f>
        <v>1</v>
      </c>
    </row>
    <row r="183" spans="1:18">
      <c r="A183" s="47" t="s">
        <v>573</v>
      </c>
      <c r="B183" s="21">
        <v>1.4361668430000001</v>
      </c>
      <c r="C183" s="27">
        <v>182</v>
      </c>
      <c r="D183" s="48" t="s">
        <v>574</v>
      </c>
      <c r="E183" s="41">
        <v>29</v>
      </c>
      <c r="F183" s="53">
        <v>8</v>
      </c>
      <c r="J183" s="94">
        <v>10037</v>
      </c>
      <c r="K183" s="95" t="s">
        <v>248</v>
      </c>
      <c r="L183" s="96">
        <v>7051.48</v>
      </c>
      <c r="M183" s="126">
        <v>0.62707000000000002</v>
      </c>
      <c r="N183" s="98">
        <v>181</v>
      </c>
      <c r="O183" s="99">
        <v>7</v>
      </c>
      <c r="P183" s="100">
        <v>162</v>
      </c>
      <c r="Q183" s="101">
        <v>6</v>
      </c>
      <c r="R183" s="102">
        <f>O183-Q183</f>
        <v>1</v>
      </c>
    </row>
    <row r="184" spans="1:18">
      <c r="A184" s="47" t="s">
        <v>577</v>
      </c>
      <c r="B184" s="21">
        <v>1.4393067528000001</v>
      </c>
      <c r="C184" s="27">
        <v>183</v>
      </c>
      <c r="D184" s="48" t="s">
        <v>578</v>
      </c>
      <c r="E184" s="41">
        <v>1224</v>
      </c>
      <c r="F184" s="53">
        <v>8</v>
      </c>
      <c r="J184" s="94">
        <v>8400</v>
      </c>
      <c r="K184" s="95" t="s">
        <v>231</v>
      </c>
      <c r="L184" s="96">
        <v>124794.92</v>
      </c>
      <c r="M184" s="126">
        <v>0.62909999999999999</v>
      </c>
      <c r="N184" s="98">
        <v>182</v>
      </c>
      <c r="O184" s="99">
        <v>7</v>
      </c>
      <c r="P184" s="100">
        <v>187</v>
      </c>
      <c r="Q184" s="101">
        <v>6</v>
      </c>
      <c r="R184" s="102">
        <f>O184-Q184</f>
        <v>1</v>
      </c>
    </row>
    <row r="185" spans="1:18" ht="25.5">
      <c r="A185" s="47" t="s">
        <v>581</v>
      </c>
      <c r="B185" s="21">
        <v>1.4557314845</v>
      </c>
      <c r="C185" s="27">
        <v>184</v>
      </c>
      <c r="D185" s="48" t="s">
        <v>582</v>
      </c>
      <c r="E185" s="41">
        <v>8700</v>
      </c>
      <c r="F185" s="53">
        <v>8</v>
      </c>
      <c r="J185" s="94">
        <v>10074</v>
      </c>
      <c r="K185" s="95" t="s">
        <v>146</v>
      </c>
      <c r="L185" s="96">
        <v>1185.8699999999999</v>
      </c>
      <c r="M185" s="126">
        <v>0.63012999999999997</v>
      </c>
      <c r="N185" s="98">
        <v>183</v>
      </c>
      <c r="O185" s="99">
        <v>7</v>
      </c>
      <c r="P185" s="100">
        <v>156</v>
      </c>
      <c r="Q185" s="101">
        <v>5</v>
      </c>
      <c r="R185" s="112">
        <f>O185-Q185</f>
        <v>2</v>
      </c>
    </row>
    <row r="186" spans="1:18" ht="25.5">
      <c r="A186" s="39" t="s">
        <v>585</v>
      </c>
      <c r="B186" s="33">
        <v>1.4600554034</v>
      </c>
      <c r="C186" s="22">
        <v>185</v>
      </c>
      <c r="D186" s="40" t="s">
        <v>586</v>
      </c>
      <c r="E186" s="41">
        <v>6400</v>
      </c>
      <c r="F186" s="53">
        <v>8</v>
      </c>
      <c r="J186" s="94">
        <v>7800</v>
      </c>
      <c r="K186" s="95" t="s">
        <v>205</v>
      </c>
      <c r="L186" s="96">
        <v>34938.93</v>
      </c>
      <c r="M186" s="126">
        <v>0.64207999999999998</v>
      </c>
      <c r="N186" s="98">
        <v>184</v>
      </c>
      <c r="O186" s="99">
        <v>7</v>
      </c>
      <c r="P186" s="100">
        <v>174</v>
      </c>
      <c r="Q186" s="101">
        <v>6</v>
      </c>
      <c r="R186" s="102">
        <f>O186-Q186</f>
        <v>1</v>
      </c>
    </row>
    <row r="187" spans="1:18">
      <c r="A187" s="39" t="s">
        <v>593</v>
      </c>
      <c r="B187" s="33">
        <v>1.4953804101999999</v>
      </c>
      <c r="C187" s="22">
        <v>186</v>
      </c>
      <c r="D187" s="48" t="s">
        <v>594</v>
      </c>
      <c r="E187" s="41">
        <v>2300</v>
      </c>
      <c r="F187" s="53">
        <v>9</v>
      </c>
      <c r="J187" s="94">
        <v>565</v>
      </c>
      <c r="K187" s="95" t="s">
        <v>8</v>
      </c>
      <c r="L187" s="96">
        <v>11839.84</v>
      </c>
      <c r="M187" s="126">
        <v>0.64348000000000005</v>
      </c>
      <c r="N187" s="98">
        <v>185</v>
      </c>
      <c r="O187" s="99">
        <v>7</v>
      </c>
      <c r="P187" s="100">
        <v>186</v>
      </c>
      <c r="Q187" s="101">
        <v>6</v>
      </c>
      <c r="R187" s="102">
        <f>O187-Q187</f>
        <v>1</v>
      </c>
    </row>
    <row r="188" spans="1:18" ht="15.75" thickBot="1">
      <c r="A188" s="42" t="s">
        <v>597</v>
      </c>
      <c r="B188" s="35">
        <v>1.5349673161999999</v>
      </c>
      <c r="C188" s="29">
        <v>187</v>
      </c>
      <c r="D188" s="52" t="s">
        <v>598</v>
      </c>
      <c r="E188" s="44">
        <v>2620</v>
      </c>
      <c r="F188" s="53">
        <v>9</v>
      </c>
      <c r="J188" s="94">
        <v>10013</v>
      </c>
      <c r="K188" s="95" t="s">
        <v>145</v>
      </c>
      <c r="L188" s="96">
        <v>10930.04</v>
      </c>
      <c r="M188" s="126">
        <v>0.64746999999999999</v>
      </c>
      <c r="N188" s="98">
        <v>186</v>
      </c>
      <c r="O188" s="99">
        <v>7</v>
      </c>
      <c r="P188" s="100">
        <v>172</v>
      </c>
      <c r="Q188" s="101">
        <v>6</v>
      </c>
      <c r="R188" s="102">
        <f>O188-Q188</f>
        <v>1</v>
      </c>
    </row>
    <row r="189" spans="1:18">
      <c r="A189" s="45" t="s">
        <v>601</v>
      </c>
      <c r="B189" s="36">
        <v>1.5870164630000001</v>
      </c>
      <c r="C189" s="18">
        <v>188</v>
      </c>
      <c r="D189" s="49" t="s">
        <v>602</v>
      </c>
      <c r="E189" s="50">
        <v>47</v>
      </c>
      <c r="F189" s="53">
        <v>9</v>
      </c>
      <c r="J189" s="94">
        <v>10026</v>
      </c>
      <c r="K189" s="95" t="s">
        <v>153</v>
      </c>
      <c r="L189" s="96">
        <v>48864.4</v>
      </c>
      <c r="M189" s="126">
        <v>0.64954999999999996</v>
      </c>
      <c r="N189" s="98">
        <v>187</v>
      </c>
      <c r="O189" s="99">
        <v>7</v>
      </c>
      <c r="P189" s="100">
        <v>179</v>
      </c>
      <c r="Q189" s="101">
        <v>6</v>
      </c>
      <c r="R189" s="102">
        <f>O189-Q189</f>
        <v>1</v>
      </c>
    </row>
    <row r="190" spans="1:18">
      <c r="A190" s="39" t="s">
        <v>605</v>
      </c>
      <c r="B190" s="33">
        <v>1.5926348642999999</v>
      </c>
      <c r="C190" s="22">
        <v>189</v>
      </c>
      <c r="D190" s="48" t="s">
        <v>606</v>
      </c>
      <c r="E190" s="41">
        <v>6300</v>
      </c>
      <c r="F190" s="53">
        <v>9</v>
      </c>
      <c r="J190" s="94">
        <v>4000</v>
      </c>
      <c r="K190" s="95" t="s">
        <v>93</v>
      </c>
      <c r="L190" s="96">
        <v>271963.05</v>
      </c>
      <c r="M190" s="126">
        <v>0.65190000000000003</v>
      </c>
      <c r="N190" s="98">
        <v>188</v>
      </c>
      <c r="O190" s="99">
        <v>7</v>
      </c>
      <c r="P190" s="100">
        <v>192</v>
      </c>
      <c r="Q190" s="101">
        <v>7</v>
      </c>
      <c r="R190" s="102">
        <f>O190-Q190</f>
        <v>0</v>
      </c>
    </row>
    <row r="191" spans="1:18">
      <c r="A191" s="39" t="s">
        <v>609</v>
      </c>
      <c r="B191" s="33">
        <v>1.6748429956999999</v>
      </c>
      <c r="C191" s="22">
        <v>190</v>
      </c>
      <c r="D191" s="48" t="s">
        <v>610</v>
      </c>
      <c r="E191" s="41">
        <v>1268</v>
      </c>
      <c r="F191" s="53">
        <v>9</v>
      </c>
      <c r="J191" s="94">
        <v>7900</v>
      </c>
      <c r="K191" s="95" t="s">
        <v>207</v>
      </c>
      <c r="L191" s="96">
        <v>217950.7</v>
      </c>
      <c r="M191" s="126">
        <v>0.65466000000000002</v>
      </c>
      <c r="N191" s="98">
        <v>189</v>
      </c>
      <c r="O191" s="99">
        <v>7</v>
      </c>
      <c r="P191" s="100">
        <v>177</v>
      </c>
      <c r="Q191" s="101">
        <v>6</v>
      </c>
      <c r="R191" s="102">
        <f>O191-Q191</f>
        <v>1</v>
      </c>
    </row>
    <row r="192" spans="1:18">
      <c r="A192" s="39" t="s">
        <v>611</v>
      </c>
      <c r="B192" s="33">
        <v>1.7062081572000001</v>
      </c>
      <c r="C192" s="22">
        <v>191</v>
      </c>
      <c r="D192" s="48" t="s">
        <v>612</v>
      </c>
      <c r="E192" s="41">
        <v>1263</v>
      </c>
      <c r="F192" s="53">
        <v>9</v>
      </c>
      <c r="J192" s="94">
        <v>2550</v>
      </c>
      <c r="K192" s="95" t="s">
        <v>57</v>
      </c>
      <c r="L192" s="96">
        <v>24813.56</v>
      </c>
      <c r="M192" s="126">
        <v>0.68308999999999997</v>
      </c>
      <c r="N192" s="98">
        <v>190</v>
      </c>
      <c r="O192" s="99">
        <v>7</v>
      </c>
      <c r="P192" s="100">
        <v>182</v>
      </c>
      <c r="Q192" s="101">
        <v>6</v>
      </c>
      <c r="R192" s="102">
        <f>O192-Q192</f>
        <v>1</v>
      </c>
    </row>
    <row r="193" spans="1:18">
      <c r="A193" s="39" t="s">
        <v>613</v>
      </c>
      <c r="B193" s="33">
        <v>1.7656668803</v>
      </c>
      <c r="C193" s="22">
        <v>192</v>
      </c>
      <c r="D193" s="40" t="s">
        <v>614</v>
      </c>
      <c r="E193" s="41">
        <v>2650</v>
      </c>
      <c r="F193" s="53">
        <v>9</v>
      </c>
      <c r="J193" s="94">
        <v>10056</v>
      </c>
      <c r="K193" s="95" t="s">
        <v>167</v>
      </c>
      <c r="L193" s="96">
        <v>25183.67</v>
      </c>
      <c r="M193" s="126">
        <v>0.70728999999999997</v>
      </c>
      <c r="N193" s="98">
        <v>191</v>
      </c>
      <c r="O193" s="99">
        <v>7</v>
      </c>
      <c r="P193" s="100">
        <v>189</v>
      </c>
      <c r="Q193" s="101">
        <v>7</v>
      </c>
      <c r="R193" s="102">
        <f>O193-Q193</f>
        <v>0</v>
      </c>
    </row>
    <row r="194" spans="1:18">
      <c r="A194" s="39" t="s">
        <v>617</v>
      </c>
      <c r="B194" s="33">
        <v>2.0255899774000001</v>
      </c>
      <c r="C194" s="22">
        <v>193</v>
      </c>
      <c r="D194" s="48" t="s">
        <v>618</v>
      </c>
      <c r="E194" s="41">
        <v>1271</v>
      </c>
      <c r="F194" s="53">
        <v>9</v>
      </c>
      <c r="J194" s="94">
        <v>10052</v>
      </c>
      <c r="K194" s="95" t="s">
        <v>161</v>
      </c>
      <c r="L194" s="96">
        <v>9486.74</v>
      </c>
      <c r="M194" s="126">
        <v>0.71401999999999999</v>
      </c>
      <c r="N194" s="98">
        <v>192</v>
      </c>
      <c r="O194" s="99">
        <v>7</v>
      </c>
      <c r="P194" s="100">
        <v>152</v>
      </c>
      <c r="Q194" s="101">
        <v>5</v>
      </c>
      <c r="R194" s="112">
        <f>O194-Q194</f>
        <v>2</v>
      </c>
    </row>
    <row r="195" spans="1:18">
      <c r="A195" s="39" t="s">
        <v>621</v>
      </c>
      <c r="B195" s="33">
        <v>2.1247253233999999</v>
      </c>
      <c r="C195" s="22">
        <v>194</v>
      </c>
      <c r="D195" s="48" t="s">
        <v>622</v>
      </c>
      <c r="E195" s="41">
        <v>3769</v>
      </c>
      <c r="F195" s="53">
        <v>9</v>
      </c>
      <c r="J195" s="94">
        <v>10041</v>
      </c>
      <c r="K195" s="95" t="s">
        <v>41</v>
      </c>
      <c r="L195" s="96">
        <v>7984.57</v>
      </c>
      <c r="M195" s="126">
        <v>0.73316999999999999</v>
      </c>
      <c r="N195" s="98">
        <v>193</v>
      </c>
      <c r="O195" s="99">
        <v>7</v>
      </c>
      <c r="P195" s="100">
        <v>199</v>
      </c>
      <c r="Q195" s="101">
        <v>7</v>
      </c>
      <c r="R195" s="102">
        <f>O195-Q195</f>
        <v>0</v>
      </c>
    </row>
    <row r="196" spans="1:18">
      <c r="A196" s="39" t="s">
        <v>629</v>
      </c>
      <c r="B196" s="19">
        <v>2.5215559144999999</v>
      </c>
      <c r="C196" s="20">
        <v>195</v>
      </c>
      <c r="D196" s="48" t="s">
        <v>630</v>
      </c>
      <c r="E196" s="41">
        <v>666</v>
      </c>
      <c r="F196" s="53">
        <v>10</v>
      </c>
      <c r="J196" s="94">
        <v>166</v>
      </c>
      <c r="K196" s="95" t="s">
        <v>62</v>
      </c>
      <c r="L196" s="96">
        <v>21094.85</v>
      </c>
      <c r="M196" s="126">
        <v>0.7369</v>
      </c>
      <c r="N196" s="98">
        <v>194</v>
      </c>
      <c r="O196" s="99">
        <v>7</v>
      </c>
      <c r="P196" s="100">
        <v>168</v>
      </c>
      <c r="Q196" s="101">
        <v>6</v>
      </c>
      <c r="R196" s="102">
        <f>O196-Q196</f>
        <v>1</v>
      </c>
    </row>
    <row r="197" spans="1:18">
      <c r="A197" s="39" t="s">
        <v>633</v>
      </c>
      <c r="B197" s="19">
        <v>2.5814934546999999</v>
      </c>
      <c r="C197" s="20">
        <v>196</v>
      </c>
      <c r="D197" s="48" t="s">
        <v>634</v>
      </c>
      <c r="E197" s="41">
        <v>267</v>
      </c>
      <c r="F197" s="53">
        <v>10</v>
      </c>
      <c r="J197" s="94">
        <v>26</v>
      </c>
      <c r="K197" s="95" t="s">
        <v>228</v>
      </c>
      <c r="L197" s="96">
        <v>2845.33</v>
      </c>
      <c r="M197" s="126">
        <v>0.76592000000000005</v>
      </c>
      <c r="N197" s="98">
        <v>195</v>
      </c>
      <c r="O197" s="99">
        <v>7</v>
      </c>
      <c r="P197" s="100">
        <v>193</v>
      </c>
      <c r="Q197" s="101">
        <v>7</v>
      </c>
      <c r="R197" s="102">
        <f>O197-Q197</f>
        <v>0</v>
      </c>
    </row>
    <row r="198" spans="1:18">
      <c r="A198" s="39" t="s">
        <v>637</v>
      </c>
      <c r="B198" s="19">
        <v>2.9334398769000001</v>
      </c>
      <c r="C198" s="20">
        <v>197</v>
      </c>
      <c r="D198" s="48" t="s">
        <v>638</v>
      </c>
      <c r="E198" s="41">
        <v>587</v>
      </c>
      <c r="F198" s="53">
        <v>10</v>
      </c>
      <c r="J198" s="94">
        <v>2500</v>
      </c>
      <c r="K198" s="95" t="s">
        <v>176</v>
      </c>
      <c r="L198" s="96">
        <v>23314.720000000001</v>
      </c>
      <c r="M198" s="126">
        <v>0.78259000000000001</v>
      </c>
      <c r="N198" s="98">
        <v>196</v>
      </c>
      <c r="O198" s="99">
        <v>7</v>
      </c>
      <c r="P198" s="100">
        <v>190</v>
      </c>
      <c r="Q198" s="101">
        <v>7</v>
      </c>
      <c r="R198" s="102">
        <f>O198-Q198</f>
        <v>0</v>
      </c>
    </row>
    <row r="199" spans="1:18">
      <c r="A199" s="56" t="s">
        <v>649</v>
      </c>
      <c r="B199" s="135"/>
      <c r="C199" s="135"/>
      <c r="D199" s="40" t="s">
        <v>650</v>
      </c>
      <c r="E199" s="41">
        <v>9800</v>
      </c>
      <c r="F199" s="53">
        <v>7</v>
      </c>
      <c r="J199" s="94">
        <v>168</v>
      </c>
      <c r="K199" s="95" t="s">
        <v>123</v>
      </c>
      <c r="L199" s="96">
        <v>20545.939999999999</v>
      </c>
      <c r="M199" s="126">
        <v>0.78642999999999996</v>
      </c>
      <c r="N199" s="98">
        <v>197</v>
      </c>
      <c r="O199" s="99">
        <v>7</v>
      </c>
      <c r="P199" s="100">
        <v>202</v>
      </c>
      <c r="Q199" s="101">
        <v>7</v>
      </c>
      <c r="R199" s="102">
        <f>O199-Q199</f>
        <v>0</v>
      </c>
    </row>
    <row r="200" spans="1:18" ht="15.75" thickBot="1">
      <c r="A200" s="42" t="s">
        <v>517</v>
      </c>
      <c r="B200" s="61"/>
      <c r="C200" s="61"/>
      <c r="D200" s="43" t="s">
        <v>518</v>
      </c>
      <c r="E200" s="44">
        <v>1200</v>
      </c>
      <c r="F200" s="53">
        <v>8</v>
      </c>
      <c r="J200" s="94">
        <v>10033</v>
      </c>
      <c r="K200" s="95" t="s">
        <v>25</v>
      </c>
      <c r="L200" s="96">
        <v>21377.98</v>
      </c>
      <c r="M200" s="126">
        <v>0.79928999999999994</v>
      </c>
      <c r="N200" s="98">
        <v>198</v>
      </c>
      <c r="O200" s="99">
        <v>7</v>
      </c>
      <c r="P200" s="100">
        <v>188</v>
      </c>
      <c r="Q200" s="101">
        <v>6</v>
      </c>
      <c r="R200" s="102">
        <f>O200-Q200</f>
        <v>1</v>
      </c>
    </row>
    <row r="201" spans="1:18" ht="25.5">
      <c r="J201" s="94">
        <v>240</v>
      </c>
      <c r="K201" s="95" t="s">
        <v>110</v>
      </c>
      <c r="L201" s="96">
        <v>20760.13</v>
      </c>
      <c r="M201" s="126">
        <v>0.79974000000000001</v>
      </c>
      <c r="N201" s="98">
        <v>199</v>
      </c>
      <c r="O201" s="99">
        <v>7</v>
      </c>
      <c r="P201" s="100">
        <v>183</v>
      </c>
      <c r="Q201" s="101">
        <v>6</v>
      </c>
      <c r="R201" s="102">
        <f>O201-Q201</f>
        <v>1</v>
      </c>
    </row>
    <row r="202" spans="1:18" ht="25.5">
      <c r="J202" s="94">
        <v>10054</v>
      </c>
      <c r="K202" s="95" t="s">
        <v>75</v>
      </c>
      <c r="L202" s="96">
        <v>2963.6</v>
      </c>
      <c r="M202" s="126">
        <v>0.80345999999999995</v>
      </c>
      <c r="N202" s="98">
        <v>200</v>
      </c>
      <c r="O202" s="99">
        <v>7</v>
      </c>
      <c r="P202" s="100">
        <v>204</v>
      </c>
      <c r="Q202" s="101">
        <v>7</v>
      </c>
      <c r="R202" s="102">
        <f>O202-Q202</f>
        <v>0</v>
      </c>
    </row>
    <row r="203" spans="1:18" ht="25.5">
      <c r="J203" s="94">
        <v>10055</v>
      </c>
      <c r="K203" s="95" t="s">
        <v>138</v>
      </c>
      <c r="L203" s="96">
        <v>6705.57</v>
      </c>
      <c r="M203" s="126">
        <v>0.80662999999999996</v>
      </c>
      <c r="N203" s="98">
        <v>201</v>
      </c>
      <c r="O203" s="99">
        <v>7</v>
      </c>
      <c r="P203" s="100">
        <v>176</v>
      </c>
      <c r="Q203" s="101">
        <v>6</v>
      </c>
      <c r="R203" s="102">
        <f>O203-Q203</f>
        <v>1</v>
      </c>
    </row>
    <row r="204" spans="1:18" ht="25.5">
      <c r="J204" s="94">
        <v>10025</v>
      </c>
      <c r="K204" s="95" t="s">
        <v>85</v>
      </c>
      <c r="L204" s="96">
        <v>22415.46</v>
      </c>
      <c r="M204" s="126">
        <v>0.82030000000000003</v>
      </c>
      <c r="N204" s="98">
        <v>202</v>
      </c>
      <c r="O204" s="99">
        <v>7</v>
      </c>
      <c r="P204" s="100">
        <v>201</v>
      </c>
      <c r="Q204" s="101">
        <v>7</v>
      </c>
      <c r="R204" s="102">
        <f>O204-Q204</f>
        <v>0</v>
      </c>
    </row>
    <row r="205" spans="1:18">
      <c r="J205" s="94">
        <v>3652</v>
      </c>
      <c r="K205" s="95" t="s">
        <v>33</v>
      </c>
      <c r="L205" s="96">
        <v>4321.97</v>
      </c>
      <c r="M205" s="126">
        <v>0.86941999999999997</v>
      </c>
      <c r="N205" s="98">
        <v>203</v>
      </c>
      <c r="O205" s="99">
        <v>7</v>
      </c>
      <c r="P205" s="100">
        <v>200</v>
      </c>
      <c r="Q205" s="101">
        <v>7</v>
      </c>
      <c r="R205" s="102">
        <f>O205-Q205</f>
        <v>0</v>
      </c>
    </row>
    <row r="206" spans="1:18">
      <c r="J206" s="94">
        <v>8300</v>
      </c>
      <c r="K206" s="95" t="s">
        <v>229</v>
      </c>
      <c r="L206" s="96">
        <v>237406.12</v>
      </c>
      <c r="M206" s="126">
        <v>0.88607999999999998</v>
      </c>
      <c r="N206" s="98">
        <v>204</v>
      </c>
      <c r="O206" s="99">
        <v>7</v>
      </c>
      <c r="P206" s="100">
        <v>180</v>
      </c>
      <c r="Q206" s="101">
        <v>6</v>
      </c>
      <c r="R206" s="102">
        <f>O206-Q206</f>
        <v>1</v>
      </c>
    </row>
    <row r="207" spans="1:18">
      <c r="J207" s="94">
        <v>3560</v>
      </c>
      <c r="K207" s="95" t="s">
        <v>17</v>
      </c>
      <c r="L207" s="96">
        <v>3870.93</v>
      </c>
      <c r="M207" s="126">
        <v>0.88766</v>
      </c>
      <c r="N207" s="98">
        <v>205</v>
      </c>
      <c r="O207" s="99">
        <v>7</v>
      </c>
      <c r="P207" s="100">
        <v>241</v>
      </c>
      <c r="Q207" s="101">
        <v>8</v>
      </c>
      <c r="R207" s="102">
        <f>O207-Q207</f>
        <v>-1</v>
      </c>
    </row>
    <row r="208" spans="1:18" ht="15.75" thickBot="1">
      <c r="J208" s="103">
        <v>10035</v>
      </c>
      <c r="K208" s="104" t="s">
        <v>107</v>
      </c>
      <c r="L208" s="105">
        <v>7478.18</v>
      </c>
      <c r="M208" s="127">
        <v>0.91096999999999995</v>
      </c>
      <c r="N208" s="107">
        <v>206</v>
      </c>
      <c r="O208" s="108">
        <v>7</v>
      </c>
      <c r="P208" s="109">
        <v>196</v>
      </c>
      <c r="Q208" s="110">
        <v>7</v>
      </c>
      <c r="R208" s="111">
        <f>O208-Q208</f>
        <v>0</v>
      </c>
    </row>
    <row r="209" spans="10:18" ht="15.75" thickTop="1">
      <c r="J209" s="85">
        <v>9400</v>
      </c>
      <c r="K209" s="86" t="s">
        <v>106</v>
      </c>
      <c r="L209" s="87">
        <v>28199.64</v>
      </c>
      <c r="M209" s="128">
        <v>1.0338799999999999</v>
      </c>
      <c r="N209" s="89">
        <v>207</v>
      </c>
      <c r="O209" s="90">
        <v>8</v>
      </c>
      <c r="P209" s="91">
        <v>191</v>
      </c>
      <c r="Q209" s="92">
        <v>7</v>
      </c>
      <c r="R209" s="93">
        <f>O209-Q209</f>
        <v>1</v>
      </c>
    </row>
    <row r="210" spans="10:18">
      <c r="J210" s="94">
        <v>8600</v>
      </c>
      <c r="K210" s="95" t="s">
        <v>235</v>
      </c>
      <c r="L210" s="96">
        <v>149296.22</v>
      </c>
      <c r="M210" s="126">
        <v>1.04131</v>
      </c>
      <c r="N210" s="98">
        <v>208</v>
      </c>
      <c r="O210" s="99">
        <v>8</v>
      </c>
      <c r="P210" s="100">
        <v>210</v>
      </c>
      <c r="Q210" s="101">
        <v>7</v>
      </c>
      <c r="R210" s="102">
        <f>O210-Q210</f>
        <v>1</v>
      </c>
    </row>
    <row r="211" spans="10:18">
      <c r="J211" s="94">
        <v>10030</v>
      </c>
      <c r="K211" s="95" t="s">
        <v>61</v>
      </c>
      <c r="L211" s="96">
        <v>24356.09</v>
      </c>
      <c r="M211" s="126">
        <v>1.0460499999999999</v>
      </c>
      <c r="N211" s="98">
        <v>209</v>
      </c>
      <c r="O211" s="99">
        <v>8</v>
      </c>
      <c r="P211" s="100">
        <v>205</v>
      </c>
      <c r="Q211" s="101">
        <v>7</v>
      </c>
      <c r="R211" s="102">
        <f>O211-Q211</f>
        <v>1</v>
      </c>
    </row>
    <row r="212" spans="10:18" ht="25.5">
      <c r="J212" s="94">
        <v>29</v>
      </c>
      <c r="K212" s="95" t="s">
        <v>108</v>
      </c>
      <c r="L212" s="96">
        <v>1637.72</v>
      </c>
      <c r="M212" s="126">
        <v>1.05324</v>
      </c>
      <c r="N212" s="98">
        <v>210</v>
      </c>
      <c r="O212" s="99">
        <v>8</v>
      </c>
      <c r="P212" s="100">
        <v>225</v>
      </c>
      <c r="Q212" s="101">
        <v>8</v>
      </c>
      <c r="R212" s="102">
        <f>O212-Q212</f>
        <v>0</v>
      </c>
    </row>
    <row r="213" spans="10:18">
      <c r="J213" s="94">
        <v>10045</v>
      </c>
      <c r="K213" s="95" t="s">
        <v>13</v>
      </c>
      <c r="L213" s="96">
        <v>2169.42</v>
      </c>
      <c r="M213" s="126">
        <v>1.06673</v>
      </c>
      <c r="N213" s="98">
        <v>211</v>
      </c>
      <c r="O213" s="99">
        <v>8</v>
      </c>
      <c r="P213" s="100">
        <v>208</v>
      </c>
      <c r="Q213" s="101">
        <v>7</v>
      </c>
      <c r="R213" s="102">
        <f>O213-Q213</f>
        <v>1</v>
      </c>
    </row>
    <row r="214" spans="10:18" ht="25.5">
      <c r="J214" s="94">
        <v>1015</v>
      </c>
      <c r="K214" s="95" t="s">
        <v>139</v>
      </c>
      <c r="L214" s="96">
        <v>24499.05</v>
      </c>
      <c r="M214" s="126">
        <v>1.11555</v>
      </c>
      <c r="N214" s="98">
        <v>212</v>
      </c>
      <c r="O214" s="99">
        <v>8</v>
      </c>
      <c r="P214" s="100">
        <v>214</v>
      </c>
      <c r="Q214" s="101">
        <v>8</v>
      </c>
      <c r="R214" s="102">
        <f>O214-Q214</f>
        <v>0</v>
      </c>
    </row>
    <row r="215" spans="10:18" ht="25.5">
      <c r="J215" s="94">
        <v>10009</v>
      </c>
      <c r="K215" s="95" t="s">
        <v>193</v>
      </c>
      <c r="L215" s="96">
        <v>34757.17</v>
      </c>
      <c r="M215" s="126">
        <v>1.12025</v>
      </c>
      <c r="N215" s="98">
        <v>213</v>
      </c>
      <c r="O215" s="99">
        <v>8</v>
      </c>
      <c r="P215" s="100">
        <v>211</v>
      </c>
      <c r="Q215" s="101">
        <v>7</v>
      </c>
      <c r="R215" s="102">
        <f>O215-Q215</f>
        <v>1</v>
      </c>
    </row>
    <row r="216" spans="10:18" ht="25.5">
      <c r="J216" s="94">
        <v>681</v>
      </c>
      <c r="K216" s="95" t="s">
        <v>55</v>
      </c>
      <c r="L216" s="96">
        <v>24084.29</v>
      </c>
      <c r="M216" s="126">
        <v>1.1236999999999999</v>
      </c>
      <c r="N216" s="98">
        <v>214</v>
      </c>
      <c r="O216" s="99">
        <v>8</v>
      </c>
      <c r="P216" s="100">
        <v>234</v>
      </c>
      <c r="Q216" s="101">
        <v>8</v>
      </c>
      <c r="R216" s="102">
        <f>O216-Q216</f>
        <v>0</v>
      </c>
    </row>
    <row r="217" spans="10:18">
      <c r="J217" s="94">
        <v>10015</v>
      </c>
      <c r="K217" s="95" t="s">
        <v>89</v>
      </c>
      <c r="L217" s="96">
        <v>27423.79</v>
      </c>
      <c r="M217" s="126">
        <v>1.14771</v>
      </c>
      <c r="N217" s="98">
        <v>215</v>
      </c>
      <c r="O217" s="99">
        <v>8</v>
      </c>
      <c r="P217" s="100">
        <v>216</v>
      </c>
      <c r="Q217" s="101">
        <v>8</v>
      </c>
      <c r="R217" s="102">
        <f>O217-Q217</f>
        <v>0</v>
      </c>
    </row>
    <row r="218" spans="10:18">
      <c r="J218" s="94">
        <v>195</v>
      </c>
      <c r="K218" s="95" t="s">
        <v>210</v>
      </c>
      <c r="L218" s="96">
        <v>18560.919999999998</v>
      </c>
      <c r="M218" s="126">
        <v>1.1528499999999999</v>
      </c>
      <c r="N218" s="98">
        <v>216</v>
      </c>
      <c r="O218" s="99">
        <v>8</v>
      </c>
      <c r="P218" s="100">
        <v>207</v>
      </c>
      <c r="Q218" s="101">
        <v>7</v>
      </c>
      <c r="R218" s="102">
        <f>O218-Q218</f>
        <v>1</v>
      </c>
    </row>
    <row r="219" spans="10:18">
      <c r="J219" s="94">
        <v>3750</v>
      </c>
      <c r="K219" s="95" t="s">
        <v>16</v>
      </c>
      <c r="L219" s="96">
        <v>7582.96</v>
      </c>
      <c r="M219" s="126">
        <v>1.1673500000000001</v>
      </c>
      <c r="N219" s="98">
        <v>217</v>
      </c>
      <c r="O219" s="99">
        <v>8</v>
      </c>
      <c r="P219" s="100">
        <v>229</v>
      </c>
      <c r="Q219" s="101">
        <v>8</v>
      </c>
      <c r="R219" s="102">
        <f>O219-Q219</f>
        <v>0</v>
      </c>
    </row>
    <row r="220" spans="10:18">
      <c r="J220" s="94">
        <v>10018</v>
      </c>
      <c r="K220" s="95" t="s">
        <v>133</v>
      </c>
      <c r="L220" s="96">
        <v>22055.599999999999</v>
      </c>
      <c r="M220" s="126">
        <v>1.1684399999999999</v>
      </c>
      <c r="N220" s="98">
        <v>218</v>
      </c>
      <c r="O220" s="99">
        <v>8</v>
      </c>
      <c r="P220" s="100">
        <v>217</v>
      </c>
      <c r="Q220" s="101">
        <v>8</v>
      </c>
      <c r="R220" s="102">
        <f>O220-Q220</f>
        <v>0</v>
      </c>
    </row>
    <row r="221" spans="10:18">
      <c r="J221" s="94">
        <v>43</v>
      </c>
      <c r="K221" s="95" t="s">
        <v>154</v>
      </c>
      <c r="L221" s="96">
        <v>1564.46</v>
      </c>
      <c r="M221" s="126">
        <v>1.1755899999999999</v>
      </c>
      <c r="N221" s="98">
        <v>219</v>
      </c>
      <c r="O221" s="99">
        <v>8</v>
      </c>
      <c r="P221" s="100">
        <v>194</v>
      </c>
      <c r="Q221" s="101">
        <v>7</v>
      </c>
      <c r="R221" s="102">
        <f>O221-Q221</f>
        <v>1</v>
      </c>
    </row>
    <row r="222" spans="10:18">
      <c r="J222" s="94">
        <v>10016</v>
      </c>
      <c r="K222" s="95" t="s">
        <v>192</v>
      </c>
      <c r="L222" s="96">
        <v>40106.36</v>
      </c>
      <c r="M222" s="126">
        <v>1.1773499999999999</v>
      </c>
      <c r="N222" s="98">
        <v>220</v>
      </c>
      <c r="O222" s="99">
        <v>8</v>
      </c>
      <c r="P222" s="100">
        <v>212</v>
      </c>
      <c r="Q222" s="101">
        <v>8</v>
      </c>
      <c r="R222" s="102">
        <f>O222-Q222</f>
        <v>0</v>
      </c>
    </row>
    <row r="223" spans="10:18">
      <c r="J223" s="94">
        <v>6900</v>
      </c>
      <c r="K223" s="95" t="s">
        <v>127</v>
      </c>
      <c r="L223" s="96">
        <v>91311.63</v>
      </c>
      <c r="M223" s="126">
        <v>1.1912499999999999</v>
      </c>
      <c r="N223" s="98">
        <v>221</v>
      </c>
      <c r="O223" s="99">
        <v>8</v>
      </c>
      <c r="P223" s="100">
        <v>213</v>
      </c>
      <c r="Q223" s="101">
        <v>8</v>
      </c>
      <c r="R223" s="102">
        <f>O223-Q223</f>
        <v>0</v>
      </c>
    </row>
    <row r="224" spans="10:18" ht="25.5">
      <c r="J224" s="94">
        <v>28</v>
      </c>
      <c r="K224" s="95" t="s">
        <v>149</v>
      </c>
      <c r="L224" s="96">
        <v>11186.68</v>
      </c>
      <c r="M224" s="126">
        <v>1.1923999999999999</v>
      </c>
      <c r="N224" s="98">
        <v>222</v>
      </c>
      <c r="O224" s="99">
        <v>8</v>
      </c>
      <c r="P224" s="100">
        <v>226</v>
      </c>
      <c r="Q224" s="101">
        <v>8</v>
      </c>
      <c r="R224" s="102">
        <f>O224-Q224</f>
        <v>0</v>
      </c>
    </row>
    <row r="225" spans="10:18" ht="25.5">
      <c r="J225" s="94">
        <v>5000</v>
      </c>
      <c r="K225" s="95" t="s">
        <v>251</v>
      </c>
      <c r="L225" s="96">
        <v>417506.56</v>
      </c>
      <c r="M225" s="126">
        <v>1.22123</v>
      </c>
      <c r="N225" s="98">
        <v>223</v>
      </c>
      <c r="O225" s="99">
        <v>8</v>
      </c>
      <c r="P225" s="100">
        <v>215</v>
      </c>
      <c r="Q225" s="101">
        <v>8</v>
      </c>
      <c r="R225" s="102">
        <f>O225-Q225</f>
        <v>0</v>
      </c>
    </row>
    <row r="226" spans="10:18">
      <c r="J226" s="94">
        <v>9300</v>
      </c>
      <c r="K226" s="95" t="s">
        <v>80</v>
      </c>
      <c r="L226" s="96">
        <v>21233.07</v>
      </c>
      <c r="M226" s="126">
        <v>1.2438400000000001</v>
      </c>
      <c r="N226" s="98">
        <v>224</v>
      </c>
      <c r="O226" s="99">
        <v>8</v>
      </c>
      <c r="P226" s="100">
        <v>218</v>
      </c>
      <c r="Q226" s="101">
        <v>8</v>
      </c>
      <c r="R226" s="102">
        <f>O226-Q226</f>
        <v>0</v>
      </c>
    </row>
    <row r="227" spans="10:18">
      <c r="J227" s="94">
        <v>7200</v>
      </c>
      <c r="K227" s="95" t="s">
        <v>173</v>
      </c>
      <c r="L227" s="96">
        <v>44299.44</v>
      </c>
      <c r="M227" s="126">
        <v>1.26518</v>
      </c>
      <c r="N227" s="98">
        <v>225</v>
      </c>
      <c r="O227" s="99">
        <v>8</v>
      </c>
      <c r="P227" s="100">
        <v>197</v>
      </c>
      <c r="Q227" s="101">
        <v>7</v>
      </c>
      <c r="R227" s="102">
        <f>O227-Q227</f>
        <v>1</v>
      </c>
    </row>
    <row r="228" spans="10:18" ht="25.5">
      <c r="J228" s="94">
        <v>9800</v>
      </c>
      <c r="K228" s="95" t="s">
        <v>677</v>
      </c>
      <c r="L228" s="96">
        <v>14038.73</v>
      </c>
      <c r="M228" s="126">
        <v>1.3008</v>
      </c>
      <c r="N228" s="98">
        <v>226</v>
      </c>
      <c r="O228" s="99">
        <v>8</v>
      </c>
      <c r="P228" s="100">
        <v>235</v>
      </c>
      <c r="Q228" s="101">
        <v>8</v>
      </c>
      <c r="R228" s="102">
        <f>O228-Q228</f>
        <v>0</v>
      </c>
    </row>
    <row r="229" spans="10:18" ht="25.5">
      <c r="J229" s="94">
        <v>2300</v>
      </c>
      <c r="K229" s="95" t="s">
        <v>218</v>
      </c>
      <c r="L229" s="96">
        <v>17277.03</v>
      </c>
      <c r="M229" s="126">
        <v>1.3069500000000001</v>
      </c>
      <c r="N229" s="98">
        <v>227</v>
      </c>
      <c r="O229" s="99">
        <v>8</v>
      </c>
      <c r="P229" s="100">
        <v>230</v>
      </c>
      <c r="Q229" s="101">
        <v>8</v>
      </c>
      <c r="R229" s="102">
        <f>O229-Q229</f>
        <v>0</v>
      </c>
    </row>
    <row r="230" spans="10:18">
      <c r="J230" s="94">
        <v>3760</v>
      </c>
      <c r="K230" s="95" t="s">
        <v>7</v>
      </c>
      <c r="L230" s="96">
        <v>7626.29</v>
      </c>
      <c r="M230" s="126">
        <v>1.3213600000000001</v>
      </c>
      <c r="N230" s="98">
        <v>228</v>
      </c>
      <c r="O230" s="99">
        <v>8</v>
      </c>
      <c r="P230" s="100">
        <v>236</v>
      </c>
      <c r="Q230" s="101">
        <v>8</v>
      </c>
      <c r="R230" s="102">
        <f>O230-Q230</f>
        <v>0</v>
      </c>
    </row>
    <row r="231" spans="10:18">
      <c r="J231" s="94">
        <v>229</v>
      </c>
      <c r="K231" s="95" t="s">
        <v>64</v>
      </c>
      <c r="L231" s="96">
        <v>14959.14</v>
      </c>
      <c r="M231" s="126">
        <v>1.3310999999999999</v>
      </c>
      <c r="N231" s="98">
        <v>229</v>
      </c>
      <c r="O231" s="99">
        <v>8</v>
      </c>
      <c r="P231" s="100">
        <v>220</v>
      </c>
      <c r="Q231" s="101">
        <v>8</v>
      </c>
      <c r="R231" s="102">
        <f>O231-Q231</f>
        <v>0</v>
      </c>
    </row>
    <row r="232" spans="10:18">
      <c r="J232" s="94">
        <v>10028</v>
      </c>
      <c r="K232" s="95" t="s">
        <v>46</v>
      </c>
      <c r="L232" s="96">
        <v>7292.86</v>
      </c>
      <c r="M232" s="126">
        <v>1.34894</v>
      </c>
      <c r="N232" s="98">
        <v>230</v>
      </c>
      <c r="O232" s="99">
        <v>8</v>
      </c>
      <c r="P232" s="100">
        <v>221</v>
      </c>
      <c r="Q232" s="101">
        <v>8</v>
      </c>
      <c r="R232" s="102">
        <f>O232-Q232</f>
        <v>0</v>
      </c>
    </row>
    <row r="233" spans="10:18" ht="38.25">
      <c r="J233" s="94">
        <v>1200</v>
      </c>
      <c r="K233" s="95" t="s">
        <v>678</v>
      </c>
      <c r="L233" s="96">
        <v>85425.83</v>
      </c>
      <c r="M233" s="126">
        <v>1.35077</v>
      </c>
      <c r="N233" s="98">
        <v>231</v>
      </c>
      <c r="O233" s="99">
        <v>8</v>
      </c>
      <c r="P233" s="100">
        <v>227</v>
      </c>
      <c r="Q233" s="101">
        <v>8</v>
      </c>
      <c r="R233" s="102">
        <f>O233-Q233</f>
        <v>0</v>
      </c>
    </row>
    <row r="234" spans="10:18">
      <c r="J234" s="94">
        <v>6400</v>
      </c>
      <c r="K234" s="95" t="s">
        <v>78</v>
      </c>
      <c r="L234" s="96">
        <v>89487.45</v>
      </c>
      <c r="M234" s="126">
        <v>1.3734500000000001</v>
      </c>
      <c r="N234" s="98">
        <v>232</v>
      </c>
      <c r="O234" s="99">
        <v>8</v>
      </c>
      <c r="P234" s="100">
        <v>228</v>
      </c>
      <c r="Q234" s="101">
        <v>8</v>
      </c>
      <c r="R234" s="102">
        <f>O234-Q234</f>
        <v>0</v>
      </c>
    </row>
    <row r="235" spans="10:18">
      <c r="J235" s="94">
        <v>171</v>
      </c>
      <c r="K235" s="95" t="s">
        <v>206</v>
      </c>
      <c r="L235" s="96">
        <v>5462.05</v>
      </c>
      <c r="M235" s="126">
        <v>1.39584</v>
      </c>
      <c r="N235" s="98">
        <v>233</v>
      </c>
      <c r="O235" s="99">
        <v>8</v>
      </c>
      <c r="P235" s="100">
        <v>181</v>
      </c>
      <c r="Q235" s="101">
        <v>6</v>
      </c>
      <c r="R235" s="112">
        <f>O235-Q235</f>
        <v>2</v>
      </c>
    </row>
    <row r="236" spans="10:18">
      <c r="J236" s="94">
        <v>6300</v>
      </c>
      <c r="K236" s="95" t="s">
        <v>56</v>
      </c>
      <c r="L236" s="96">
        <v>55928.01</v>
      </c>
      <c r="M236" s="126">
        <v>1.4174</v>
      </c>
      <c r="N236" s="98">
        <v>234</v>
      </c>
      <c r="O236" s="99">
        <v>8</v>
      </c>
      <c r="P236" s="100">
        <v>239</v>
      </c>
      <c r="Q236" s="101">
        <v>8</v>
      </c>
      <c r="R236" s="102">
        <f>O236-Q236</f>
        <v>0</v>
      </c>
    </row>
    <row r="237" spans="10:18">
      <c r="J237" s="94">
        <v>47</v>
      </c>
      <c r="K237" s="95" t="s">
        <v>131</v>
      </c>
      <c r="L237" s="96">
        <v>3399.7</v>
      </c>
      <c r="M237" s="126">
        <v>1.42639</v>
      </c>
      <c r="N237" s="98">
        <v>235</v>
      </c>
      <c r="O237" s="99">
        <v>8</v>
      </c>
      <c r="P237" s="100">
        <v>231</v>
      </c>
      <c r="Q237" s="101">
        <v>8</v>
      </c>
      <c r="R237" s="102">
        <f>O237-Q237</f>
        <v>0</v>
      </c>
    </row>
    <row r="238" spans="10:18">
      <c r="J238" s="94">
        <v>10027</v>
      </c>
      <c r="K238" s="95" t="s">
        <v>63</v>
      </c>
      <c r="L238" s="96">
        <v>5337.54</v>
      </c>
      <c r="M238" s="126">
        <v>1.4301999999999999</v>
      </c>
      <c r="N238" s="98">
        <v>236</v>
      </c>
      <c r="O238" s="99">
        <v>8</v>
      </c>
      <c r="P238" s="100">
        <v>232</v>
      </c>
      <c r="Q238" s="101">
        <v>8</v>
      </c>
      <c r="R238" s="102">
        <f>O238-Q238</f>
        <v>0</v>
      </c>
    </row>
    <row r="239" spans="10:18">
      <c r="J239" s="94">
        <v>154</v>
      </c>
      <c r="K239" s="95" t="s">
        <v>252</v>
      </c>
      <c r="L239" s="96">
        <v>11397.03</v>
      </c>
      <c r="M239" s="126">
        <v>1.4333499999999999</v>
      </c>
      <c r="N239" s="98">
        <v>237</v>
      </c>
      <c r="O239" s="99">
        <v>8</v>
      </c>
      <c r="P239" s="100">
        <v>247</v>
      </c>
      <c r="Q239" s="101">
        <v>9</v>
      </c>
      <c r="R239" s="102">
        <f>O239-Q239</f>
        <v>-1</v>
      </c>
    </row>
    <row r="240" spans="10:18">
      <c r="J240" s="94">
        <v>122</v>
      </c>
      <c r="K240" s="95" t="s">
        <v>237</v>
      </c>
      <c r="L240" s="96">
        <v>7348.36</v>
      </c>
      <c r="M240" s="126">
        <v>1.43442</v>
      </c>
      <c r="N240" s="98">
        <v>238</v>
      </c>
      <c r="O240" s="99">
        <v>8</v>
      </c>
      <c r="P240" s="100">
        <v>223</v>
      </c>
      <c r="Q240" s="101">
        <v>8</v>
      </c>
      <c r="R240" s="102">
        <f>O240-Q240</f>
        <v>0</v>
      </c>
    </row>
    <row r="241" spans="10:18" ht="25.5">
      <c r="J241" s="94">
        <v>10020</v>
      </c>
      <c r="K241" s="95" t="s">
        <v>70</v>
      </c>
      <c r="L241" s="96">
        <v>29070.37</v>
      </c>
      <c r="M241" s="126">
        <v>1.44598</v>
      </c>
      <c r="N241" s="98">
        <v>239</v>
      </c>
      <c r="O241" s="99">
        <v>8</v>
      </c>
      <c r="P241" s="100">
        <v>224</v>
      </c>
      <c r="Q241" s="101">
        <v>8</v>
      </c>
      <c r="R241" s="102">
        <f>O241-Q241</f>
        <v>0</v>
      </c>
    </row>
    <row r="242" spans="10:18">
      <c r="J242" s="94">
        <v>8700</v>
      </c>
      <c r="K242" s="95" t="s">
        <v>239</v>
      </c>
      <c r="L242" s="96">
        <v>68550.05</v>
      </c>
      <c r="M242" s="126">
        <v>1.4615800000000001</v>
      </c>
      <c r="N242" s="98">
        <v>240</v>
      </c>
      <c r="O242" s="99">
        <v>8</v>
      </c>
      <c r="P242" s="100">
        <v>238</v>
      </c>
      <c r="Q242" s="101">
        <v>8</v>
      </c>
      <c r="R242" s="102">
        <f>O242-Q242</f>
        <v>0</v>
      </c>
    </row>
    <row r="243" spans="10:18">
      <c r="J243" s="94">
        <v>9700</v>
      </c>
      <c r="K243" s="95" t="s">
        <v>74</v>
      </c>
      <c r="L243" s="96">
        <v>52133.66</v>
      </c>
      <c r="M243" s="126">
        <v>1.48543</v>
      </c>
      <c r="N243" s="98">
        <v>241</v>
      </c>
      <c r="O243" s="99">
        <v>8</v>
      </c>
      <c r="P243" s="100">
        <v>240</v>
      </c>
      <c r="Q243" s="101">
        <v>8</v>
      </c>
      <c r="R243" s="102">
        <f>O243-Q243</f>
        <v>0</v>
      </c>
    </row>
    <row r="244" spans="10:18">
      <c r="J244" s="94">
        <v>2620</v>
      </c>
      <c r="K244" s="95" t="s">
        <v>213</v>
      </c>
      <c r="L244" s="96">
        <v>35487.26</v>
      </c>
      <c r="M244" s="126">
        <v>1.51288</v>
      </c>
      <c r="N244" s="98">
        <v>242</v>
      </c>
      <c r="O244" s="99">
        <v>8</v>
      </c>
      <c r="P244" s="100">
        <v>219</v>
      </c>
      <c r="Q244" s="101">
        <v>8</v>
      </c>
      <c r="R244" s="102">
        <f>O244-Q244</f>
        <v>0</v>
      </c>
    </row>
    <row r="245" spans="10:18">
      <c r="J245" s="94">
        <v>10019</v>
      </c>
      <c r="K245" s="95" t="s">
        <v>90</v>
      </c>
      <c r="L245" s="96">
        <v>12016.81</v>
      </c>
      <c r="M245" s="126">
        <v>1.5445800000000001</v>
      </c>
      <c r="N245" s="98">
        <v>243</v>
      </c>
      <c r="O245" s="99">
        <v>8</v>
      </c>
      <c r="P245" s="100">
        <v>222</v>
      </c>
      <c r="Q245" s="101">
        <v>8</v>
      </c>
      <c r="R245" s="102">
        <f>O245-Q245</f>
        <v>0</v>
      </c>
    </row>
    <row r="246" spans="10:18" ht="15.75" thickBot="1">
      <c r="J246" s="113">
        <v>182</v>
      </c>
      <c r="K246" s="114" t="s">
        <v>2</v>
      </c>
      <c r="L246" s="115">
        <v>12619.74</v>
      </c>
      <c r="M246" s="129">
        <v>1.56935</v>
      </c>
      <c r="N246" s="117">
        <v>244</v>
      </c>
      <c r="O246" s="118">
        <v>8</v>
      </c>
      <c r="P246" s="119">
        <v>233</v>
      </c>
      <c r="Q246" s="120">
        <v>8</v>
      </c>
      <c r="R246" s="121">
        <f>O246-Q246</f>
        <v>0</v>
      </c>
    </row>
    <row r="247" spans="10:18" ht="15.75" thickTop="1">
      <c r="J247" s="76">
        <v>1268</v>
      </c>
      <c r="K247" s="122" t="s">
        <v>155</v>
      </c>
      <c r="L247" s="78">
        <v>6948.27</v>
      </c>
      <c r="M247" s="79">
        <v>1.6400600000000001</v>
      </c>
      <c r="N247" s="80">
        <v>245</v>
      </c>
      <c r="O247" s="81">
        <v>9</v>
      </c>
      <c r="P247" s="82">
        <v>248</v>
      </c>
      <c r="Q247" s="83">
        <v>9</v>
      </c>
      <c r="R247" s="84">
        <f>O247-Q247</f>
        <v>0</v>
      </c>
    </row>
    <row r="248" spans="10:18">
      <c r="J248" s="94">
        <v>10032</v>
      </c>
      <c r="K248" s="95" t="s">
        <v>58</v>
      </c>
      <c r="L248" s="96">
        <v>4942.82</v>
      </c>
      <c r="M248" s="126">
        <v>1.6609799999999999</v>
      </c>
      <c r="N248" s="98">
        <v>246</v>
      </c>
      <c r="O248" s="99">
        <v>9</v>
      </c>
      <c r="P248" s="100">
        <v>237</v>
      </c>
      <c r="Q248" s="101">
        <v>8</v>
      </c>
      <c r="R248" s="102">
        <f>O248-Q248</f>
        <v>1</v>
      </c>
    </row>
    <row r="249" spans="10:18">
      <c r="J249" s="94">
        <v>1304</v>
      </c>
      <c r="K249" s="95" t="s">
        <v>244</v>
      </c>
      <c r="L249" s="96">
        <v>19630.990000000002</v>
      </c>
      <c r="M249" s="126">
        <v>1.67885</v>
      </c>
      <c r="N249" s="98">
        <v>247</v>
      </c>
      <c r="O249" s="99">
        <v>9</v>
      </c>
      <c r="P249" s="100">
        <v>242</v>
      </c>
      <c r="Q249" s="101">
        <v>8</v>
      </c>
      <c r="R249" s="102">
        <f>O249-Q249</f>
        <v>1</v>
      </c>
    </row>
    <row r="250" spans="10:18">
      <c r="J250" s="94">
        <v>2650</v>
      </c>
      <c r="K250" s="95" t="s">
        <v>236</v>
      </c>
      <c r="L250" s="96">
        <v>43759.07</v>
      </c>
      <c r="M250" s="126">
        <v>1.7956700000000001</v>
      </c>
      <c r="N250" s="98">
        <v>248</v>
      </c>
      <c r="O250" s="99">
        <v>9</v>
      </c>
      <c r="P250" s="100">
        <v>246</v>
      </c>
      <c r="Q250" s="101">
        <v>9</v>
      </c>
      <c r="R250" s="102">
        <f>O250-Q250</f>
        <v>0</v>
      </c>
    </row>
    <row r="251" spans="10:18">
      <c r="J251" s="94">
        <v>1263</v>
      </c>
      <c r="K251" s="95" t="s">
        <v>121</v>
      </c>
      <c r="L251" s="96">
        <v>5610.4</v>
      </c>
      <c r="M251" s="126">
        <v>1.7960499999999999</v>
      </c>
      <c r="N251" s="98">
        <v>249</v>
      </c>
      <c r="O251" s="99">
        <v>9</v>
      </c>
      <c r="P251" s="100">
        <v>245</v>
      </c>
      <c r="Q251" s="101">
        <v>9</v>
      </c>
      <c r="R251" s="102">
        <f>O251-Q251</f>
        <v>0</v>
      </c>
    </row>
    <row r="252" spans="10:18">
      <c r="J252" s="94">
        <v>3769</v>
      </c>
      <c r="K252" s="95" t="s">
        <v>76</v>
      </c>
      <c r="L252" s="96">
        <v>3757.35</v>
      </c>
      <c r="M252" s="126">
        <v>1.9310700000000001</v>
      </c>
      <c r="N252" s="98">
        <v>250</v>
      </c>
      <c r="O252" s="99">
        <v>9</v>
      </c>
      <c r="P252" s="100">
        <v>249</v>
      </c>
      <c r="Q252" s="101">
        <v>9</v>
      </c>
      <c r="R252" s="102">
        <f>O252-Q252</f>
        <v>0</v>
      </c>
    </row>
    <row r="253" spans="10:18">
      <c r="J253" s="94">
        <v>1224</v>
      </c>
      <c r="K253" s="95" t="s">
        <v>116</v>
      </c>
      <c r="L253" s="96">
        <v>9201.75</v>
      </c>
      <c r="M253" s="126">
        <v>1.93543</v>
      </c>
      <c r="N253" s="98">
        <v>251</v>
      </c>
      <c r="O253" s="99">
        <v>9</v>
      </c>
      <c r="P253" s="100">
        <v>244</v>
      </c>
      <c r="Q253" s="101">
        <v>9</v>
      </c>
      <c r="R253" s="102">
        <f>O253-Q253</f>
        <v>0</v>
      </c>
    </row>
    <row r="254" spans="10:18">
      <c r="J254" s="94">
        <v>666</v>
      </c>
      <c r="K254" s="95" t="s">
        <v>183</v>
      </c>
      <c r="L254" s="96">
        <v>7265.6</v>
      </c>
      <c r="M254" s="126">
        <v>2.0076399999999999</v>
      </c>
      <c r="N254" s="98">
        <v>252</v>
      </c>
      <c r="O254" s="99">
        <v>9</v>
      </c>
      <c r="P254" s="100">
        <v>250</v>
      </c>
      <c r="Q254" s="101">
        <v>10</v>
      </c>
      <c r="R254" s="102">
        <f>O254-Q254</f>
        <v>-1</v>
      </c>
    </row>
    <row r="255" spans="10:18" ht="15.75" thickBot="1">
      <c r="J255" s="103">
        <v>1271</v>
      </c>
      <c r="K255" s="104" t="s">
        <v>134</v>
      </c>
      <c r="L255" s="105">
        <v>6282.02</v>
      </c>
      <c r="M255" s="127">
        <v>2.1269900000000002</v>
      </c>
      <c r="N255" s="107">
        <v>253</v>
      </c>
      <c r="O255" s="108">
        <v>9</v>
      </c>
      <c r="P255" s="109">
        <v>243</v>
      </c>
      <c r="Q255" s="110">
        <v>9</v>
      </c>
      <c r="R255" s="111">
        <f>O255-Q255</f>
        <v>0</v>
      </c>
    </row>
    <row r="256" spans="10:18" ht="26.25" thickTop="1">
      <c r="J256" s="85">
        <v>267</v>
      </c>
      <c r="K256" s="86" t="s">
        <v>130</v>
      </c>
      <c r="L256" s="87">
        <v>1731.09</v>
      </c>
      <c r="M256" s="128">
        <v>3.0312700000000001</v>
      </c>
      <c r="N256" s="89">
        <v>254</v>
      </c>
      <c r="O256" s="90">
        <v>10</v>
      </c>
      <c r="P256" s="91">
        <v>251</v>
      </c>
      <c r="Q256" s="92">
        <v>10</v>
      </c>
      <c r="R256" s="93">
        <f>O256-Q256</f>
        <v>0</v>
      </c>
    </row>
    <row r="257" spans="10:18" ht="15.75" thickBot="1">
      <c r="J257" s="103">
        <v>587</v>
      </c>
      <c r="K257" s="104" t="s">
        <v>638</v>
      </c>
      <c r="L257" s="105">
        <v>3468.69</v>
      </c>
      <c r="M257" s="127">
        <v>3.0583499999999999</v>
      </c>
      <c r="N257" s="107">
        <v>255</v>
      </c>
      <c r="O257" s="108">
        <v>10</v>
      </c>
      <c r="P257" s="109">
        <v>252</v>
      </c>
      <c r="Q257" s="110">
        <v>10</v>
      </c>
      <c r="R257" s="111">
        <f>O257-Q257</f>
        <v>0</v>
      </c>
    </row>
    <row r="258" spans="10:18" ht="15.75" thickTop="1"/>
    <row r="264" spans="10:18">
      <c r="J264" s="130" t="s">
        <v>679</v>
      </c>
      <c r="K264" s="131"/>
      <c r="L264" s="131"/>
      <c r="M264" s="131"/>
      <c r="N264" s="131"/>
      <c r="O264" s="131"/>
      <c r="P264" s="131"/>
      <c r="Q264" s="131"/>
      <c r="R264" s="131"/>
    </row>
    <row r="265" spans="10:18">
      <c r="J265" s="130" t="s">
        <v>680</v>
      </c>
      <c r="K265" s="132"/>
      <c r="L265" s="132"/>
      <c r="M265" s="132"/>
      <c r="N265" s="132"/>
      <c r="O265" s="132"/>
      <c r="P265" s="132"/>
      <c r="Q265" s="132"/>
      <c r="R265" s="132"/>
    </row>
    <row r="266" spans="10:18">
      <c r="J266" s="130" t="s">
        <v>681</v>
      </c>
      <c r="K266" s="132"/>
      <c r="L266" s="132"/>
      <c r="M266" s="132"/>
      <c r="N266" s="132"/>
      <c r="O266" s="132"/>
      <c r="P266" s="132"/>
      <c r="Q266" s="132"/>
      <c r="R266" s="132"/>
    </row>
    <row r="267" spans="10:18">
      <c r="J267" s="130" t="s">
        <v>682</v>
      </c>
      <c r="K267" s="132"/>
      <c r="L267" s="132"/>
      <c r="M267" s="132"/>
      <c r="N267" s="132"/>
      <c r="O267" s="132"/>
      <c r="P267" s="132"/>
      <c r="Q267" s="132"/>
      <c r="R267" s="132"/>
    </row>
    <row r="268" spans="10:18">
      <c r="J268" s="130" t="s">
        <v>683</v>
      </c>
      <c r="K268" s="132"/>
      <c r="L268" s="132"/>
      <c r="M268" s="132"/>
      <c r="N268" s="132"/>
      <c r="O268" s="132"/>
      <c r="P268" s="132"/>
      <c r="Q268" s="132"/>
      <c r="R268" s="132"/>
    </row>
    <row r="269" spans="10:18">
      <c r="J269" s="133" t="s">
        <v>684</v>
      </c>
      <c r="K269" s="134"/>
      <c r="L269" s="134"/>
      <c r="M269" s="134"/>
      <c r="N269" s="134"/>
      <c r="O269" s="134"/>
      <c r="P269" s="134"/>
      <c r="Q269" s="134"/>
      <c r="R269" s="134"/>
    </row>
  </sheetData>
  <autoFilter ref="A1:F1">
    <sortState ref="A2:F200">
      <sortCondition ref="B1"/>
    </sortState>
  </autoFilter>
  <mergeCells count="7">
    <mergeCell ref="J267:R267"/>
    <mergeCell ref="J268:R268"/>
    <mergeCell ref="J269:R269"/>
    <mergeCell ref="J1:R1"/>
    <mergeCell ref="J264:R264"/>
    <mergeCell ref="J265:R265"/>
    <mergeCell ref="J266:R2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נתוני 2014</vt:lpstr>
      <vt:lpstr>Sheet2</vt:lpstr>
      <vt:lpstr>Chart1</vt:lpstr>
      <vt:lpstr>Chart2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2016-11-03T06:22:40Z</dcterms:created>
  <dcterms:modified xsi:type="dcterms:W3CDTF">2016-11-03T08:15:15Z</dcterms:modified>
</cp:coreProperties>
</file>