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פוסטים בעבודה\רשויות חרדיות\"/>
    </mc:Choice>
  </mc:AlternateContent>
  <bookViews>
    <workbookView xWindow="0" yWindow="0" windowWidth="20490" windowHeight="7755" tabRatio="871" activeTab="8"/>
  </bookViews>
  <sheets>
    <sheet name="Sheet1" sheetId="3" r:id="rId1"/>
    <sheet name="1999" sheetId="4" r:id="rId2"/>
    <sheet name="2003" sheetId="5" r:id="rId3"/>
    <sheet name="2006" sheetId="6" r:id="rId4"/>
    <sheet name="2009" sheetId="7" r:id="rId5"/>
    <sheet name="2013" sheetId="8" r:id="rId6"/>
    <sheet name="2015" sheetId="9" r:id="rId7"/>
    <sheet name="מיפוי רשויות עם חרדים" sheetId="1" r:id="rId8"/>
    <sheet name="מיפוי מלא" sheetId="10" r:id="rId9"/>
    <sheet name="ערים" sheetId="13" r:id="rId10"/>
    <sheet name="מפת המתחרדים" sheetId="20" r:id="rId11"/>
    <sheet name="מגמות הצבעה" sheetId="14" r:id="rId12"/>
    <sheet name="מגמות הצבעה (2)" sheetId="15" r:id="rId13"/>
    <sheet name="חרדיות וחרדיות אשכנזיות" sheetId="16" r:id="rId14"/>
    <sheet name="חרדיות וחרדיות אשכנזיות (2)" sheetId="18" r:id="rId15"/>
  </sheets>
  <definedNames>
    <definedName name="_xlnm._FilterDatabase" localSheetId="8" hidden="1">'מיפוי מלא'!$AL$1:$AO$1</definedName>
    <definedName name="_xlnm._FilterDatabase" localSheetId="7" hidden="1">'מיפוי רשויות עם חרדים'!$X$1:$AM$122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23" i="10" l="1"/>
  <c r="AV23" i="10"/>
  <c r="AU23" i="10"/>
  <c r="AT23" i="10"/>
  <c r="AS23" i="10"/>
  <c r="AR23" i="10"/>
  <c r="AW22" i="10"/>
  <c r="AV22" i="10"/>
  <c r="AU22" i="10"/>
  <c r="AT22" i="10"/>
  <c r="AS22" i="10"/>
  <c r="AR22" i="10"/>
  <c r="AW21" i="10"/>
  <c r="AV21" i="10"/>
  <c r="AU21" i="10"/>
  <c r="AT21" i="10"/>
  <c r="AS21" i="10"/>
  <c r="AR21" i="10"/>
  <c r="AW20" i="10"/>
  <c r="AV20" i="10"/>
  <c r="AU20" i="10"/>
  <c r="AT20" i="10"/>
  <c r="AS20" i="10"/>
  <c r="AR20" i="10"/>
  <c r="AW19" i="10"/>
  <c r="AV19" i="10"/>
  <c r="AU19" i="10"/>
  <c r="AT19" i="10"/>
  <c r="AS19" i="10"/>
  <c r="AR19" i="10"/>
  <c r="AW18" i="10"/>
  <c r="AV18" i="10"/>
  <c r="AU18" i="10"/>
  <c r="AT18" i="10"/>
  <c r="AS18" i="10"/>
  <c r="AR18" i="10"/>
  <c r="AW17" i="10"/>
  <c r="AV17" i="10"/>
  <c r="AU17" i="10"/>
  <c r="AT17" i="10"/>
  <c r="AS17" i="10"/>
  <c r="AR17" i="10"/>
  <c r="AW16" i="10"/>
  <c r="AV16" i="10"/>
  <c r="AU16" i="10"/>
  <c r="AT16" i="10"/>
  <c r="AS16" i="10"/>
  <c r="AR16" i="10"/>
  <c r="AW15" i="10"/>
  <c r="AV15" i="10"/>
  <c r="AU15" i="10"/>
  <c r="AT15" i="10"/>
  <c r="AS15" i="10"/>
  <c r="AR15" i="10"/>
  <c r="AW14" i="10"/>
  <c r="AV14" i="10"/>
  <c r="AU14" i="10"/>
  <c r="AT14" i="10"/>
  <c r="AS14" i="10"/>
  <c r="AR14" i="10"/>
  <c r="AW13" i="10"/>
  <c r="AV13" i="10"/>
  <c r="AU13" i="10"/>
  <c r="AT13" i="10"/>
  <c r="AS13" i="10"/>
  <c r="AR13" i="10"/>
  <c r="AW12" i="10"/>
  <c r="AV12" i="10"/>
  <c r="AU12" i="10"/>
  <c r="AT12" i="10"/>
  <c r="AS12" i="10"/>
  <c r="AR12" i="10"/>
  <c r="AW11" i="10"/>
  <c r="AV11" i="10"/>
  <c r="AU11" i="10"/>
  <c r="AT11" i="10"/>
  <c r="AS11" i="10"/>
  <c r="AR11" i="10"/>
  <c r="AW2" i="10"/>
  <c r="AV2" i="10"/>
  <c r="AU2" i="10"/>
  <c r="AT2" i="10"/>
  <c r="AS2" i="10"/>
  <c r="AR2" i="10"/>
  <c r="AW3" i="10"/>
  <c r="AV3" i="10"/>
  <c r="AU3" i="10"/>
  <c r="AT3" i="10"/>
  <c r="AS3" i="10"/>
  <c r="AR3" i="10"/>
  <c r="AW4" i="10"/>
  <c r="AV4" i="10"/>
  <c r="AU4" i="10"/>
  <c r="AT4" i="10"/>
  <c r="AS4" i="10"/>
  <c r="AR4" i="10"/>
  <c r="AW5" i="10"/>
  <c r="AV5" i="10"/>
  <c r="AU5" i="10"/>
  <c r="AT5" i="10"/>
  <c r="AS5" i="10"/>
  <c r="AR5" i="10"/>
  <c r="AW6" i="10"/>
  <c r="AV6" i="10"/>
  <c r="AU6" i="10"/>
  <c r="AT6" i="10"/>
  <c r="AS6" i="10"/>
  <c r="AR6" i="10"/>
  <c r="AW7" i="10"/>
  <c r="AV7" i="10"/>
  <c r="AU7" i="10"/>
  <c r="AT7" i="10"/>
  <c r="AS7" i="10"/>
  <c r="AR7" i="10"/>
  <c r="AW8" i="10"/>
  <c r="AV8" i="10"/>
  <c r="AU8" i="10"/>
  <c r="AT8" i="10"/>
  <c r="AS8" i="10"/>
  <c r="AR8" i="10"/>
  <c r="AW9" i="10"/>
  <c r="AV9" i="10"/>
  <c r="AU9" i="10"/>
  <c r="AT9" i="10"/>
  <c r="AS9" i="10"/>
  <c r="AR9" i="10"/>
  <c r="AW10" i="10"/>
  <c r="AV10" i="10"/>
  <c r="AU10" i="10"/>
  <c r="AT10" i="10"/>
  <c r="AS10" i="10"/>
  <c r="AR10" i="10"/>
  <c r="AH22" i="10" l="1"/>
  <c r="AH21" i="10"/>
  <c r="AH20" i="10"/>
  <c r="AH19" i="10"/>
  <c r="AH18" i="10"/>
  <c r="AH17" i="10"/>
  <c r="AH16" i="10"/>
  <c r="AH15" i="10"/>
  <c r="AH14" i="10"/>
  <c r="AH13" i="10"/>
  <c r="AH12" i="10"/>
  <c r="AH11" i="10"/>
  <c r="AH10" i="10"/>
  <c r="AH9" i="10"/>
  <c r="AH8" i="10"/>
  <c r="AH7" i="10"/>
  <c r="AH6" i="10"/>
  <c r="AH5" i="10"/>
  <c r="AH4" i="10"/>
  <c r="AH3" i="10"/>
  <c r="AH2" i="10"/>
  <c r="AE22" i="10"/>
  <c r="AE21" i="10"/>
  <c r="AE20" i="10"/>
  <c r="AE19" i="10"/>
  <c r="AE18" i="10"/>
  <c r="AE17" i="10"/>
  <c r="AE16" i="10"/>
  <c r="AE15" i="10"/>
  <c r="AE14" i="10"/>
  <c r="AE13" i="10"/>
  <c r="AE12" i="10"/>
  <c r="AE11" i="10"/>
  <c r="AE10" i="10"/>
  <c r="AE9" i="10"/>
  <c r="AE8" i="10"/>
  <c r="AE7" i="10"/>
  <c r="AE6" i="10"/>
  <c r="AE5" i="10"/>
  <c r="AE4" i="10"/>
  <c r="AE3" i="10"/>
  <c r="AE2" i="10"/>
  <c r="AG22" i="10"/>
  <c r="AF22" i="10"/>
  <c r="AG21" i="10"/>
  <c r="AF21" i="10"/>
  <c r="AG20" i="10"/>
  <c r="AF20" i="10"/>
  <c r="AG19" i="10"/>
  <c r="AF19" i="10"/>
  <c r="AG18" i="10"/>
  <c r="AF18" i="10"/>
  <c r="AG17" i="10"/>
  <c r="AF17" i="10"/>
  <c r="AG16" i="10"/>
  <c r="AF16" i="10"/>
  <c r="AG15" i="10"/>
  <c r="AF15" i="10"/>
  <c r="AG14" i="10"/>
  <c r="AF14" i="10"/>
  <c r="AG13" i="10"/>
  <c r="AF13" i="10"/>
  <c r="AG12" i="10"/>
  <c r="AF12" i="10"/>
  <c r="AG11" i="10"/>
  <c r="AF11" i="10"/>
  <c r="AG10" i="10"/>
  <c r="AF10" i="10"/>
  <c r="AG9" i="10"/>
  <c r="AF9" i="10"/>
  <c r="AG8" i="10"/>
  <c r="AF8" i="10"/>
  <c r="AG7" i="10"/>
  <c r="AF7" i="10"/>
  <c r="AG6" i="10"/>
  <c r="AF6" i="10"/>
  <c r="AG5" i="10"/>
  <c r="AF5" i="10"/>
  <c r="AG4" i="10"/>
  <c r="AF4" i="10"/>
  <c r="AG3" i="10"/>
  <c r="AF3" i="10"/>
  <c r="AG2" i="10"/>
  <c r="AF2" i="10"/>
  <c r="AD22" i="10"/>
  <c r="AC22" i="10"/>
  <c r="AD21" i="10"/>
  <c r="AC21" i="10"/>
  <c r="AD20" i="10"/>
  <c r="AC20" i="10"/>
  <c r="AD19" i="10"/>
  <c r="AC19" i="10"/>
  <c r="AD18" i="10"/>
  <c r="AC18" i="10"/>
  <c r="AD17" i="10"/>
  <c r="AC17" i="10"/>
  <c r="AD16" i="10"/>
  <c r="AC16" i="10"/>
  <c r="AD15" i="10"/>
  <c r="AC15" i="10"/>
  <c r="AD14" i="10"/>
  <c r="AC14" i="10"/>
  <c r="AD13" i="10"/>
  <c r="AC13" i="10"/>
  <c r="AD12" i="10"/>
  <c r="AC12" i="10"/>
  <c r="AD11" i="10"/>
  <c r="AC11" i="10"/>
  <c r="AD10" i="10"/>
  <c r="AC10" i="10"/>
  <c r="AD9" i="10"/>
  <c r="AC9" i="10"/>
  <c r="AD8" i="10"/>
  <c r="AC8" i="10"/>
  <c r="AD7" i="10"/>
  <c r="AC7" i="10"/>
  <c r="AD6" i="10"/>
  <c r="AC6" i="10"/>
  <c r="AD5" i="10"/>
  <c r="AC5" i="10"/>
  <c r="AD4" i="10"/>
  <c r="AC4" i="10"/>
  <c r="AD3" i="10"/>
  <c r="AC3" i="10"/>
  <c r="AD2" i="10"/>
  <c r="AC2" i="10"/>
  <c r="S16" i="1"/>
  <c r="AW23" i="9"/>
  <c r="AW22" i="9"/>
  <c r="AW21" i="9"/>
  <c r="AW20" i="9"/>
  <c r="AW19" i="9"/>
  <c r="AW18" i="9"/>
  <c r="AW17" i="9"/>
  <c r="AW16" i="9"/>
  <c r="AW15" i="9"/>
  <c r="AW14" i="9"/>
  <c r="AW13" i="9"/>
  <c r="AW12" i="9"/>
  <c r="AW11" i="9"/>
  <c r="AW10" i="9"/>
  <c r="AW9" i="9"/>
  <c r="AW8" i="9"/>
  <c r="AW7" i="9"/>
  <c r="AW6" i="9"/>
  <c r="AW5" i="9"/>
  <c r="AW4" i="9"/>
  <c r="AW3" i="9"/>
  <c r="AW2" i="9"/>
  <c r="BD22" i="8"/>
  <c r="BD21" i="8"/>
  <c r="BD20" i="8"/>
  <c r="BD19" i="8"/>
  <c r="BD18" i="8"/>
  <c r="BD17" i="8"/>
  <c r="BD16" i="8"/>
  <c r="BD15" i="8"/>
  <c r="BD14" i="8"/>
  <c r="BD13" i="8"/>
  <c r="BD12" i="8"/>
  <c r="BD11" i="8"/>
  <c r="BD10" i="8"/>
  <c r="BD9" i="8"/>
  <c r="BD8" i="8"/>
  <c r="BD7" i="8"/>
  <c r="BD6" i="8"/>
  <c r="BD5" i="8"/>
  <c r="BD4" i="8"/>
  <c r="BD3" i="8"/>
  <c r="BD2" i="8"/>
  <c r="BE23" i="4"/>
  <c r="BE22" i="4"/>
  <c r="BE21" i="4"/>
  <c r="BE20" i="4"/>
  <c r="BE19" i="4"/>
  <c r="BE18" i="4"/>
  <c r="BE17" i="4"/>
  <c r="BE16" i="4"/>
  <c r="BE15" i="4"/>
  <c r="BE14" i="4"/>
  <c r="BE13" i="4"/>
  <c r="BE12" i="4"/>
  <c r="BE11" i="4"/>
  <c r="BE10" i="4"/>
  <c r="BE9" i="4"/>
  <c r="BE8" i="4"/>
  <c r="BE7" i="4"/>
  <c r="BE6" i="4"/>
  <c r="BE5" i="4"/>
  <c r="BE4" i="4"/>
  <c r="BE3" i="4"/>
  <c r="BE2" i="4"/>
  <c r="AY22" i="5"/>
  <c r="AY21" i="5"/>
  <c r="AY20" i="5"/>
  <c r="AY19" i="5"/>
  <c r="AY18" i="5"/>
  <c r="AY17" i="5"/>
  <c r="AY16" i="5"/>
  <c r="AY15" i="5"/>
  <c r="AY14" i="5"/>
  <c r="AY13" i="5"/>
  <c r="AY12" i="5"/>
  <c r="AY11" i="5"/>
  <c r="AY10" i="5"/>
  <c r="AY9" i="5"/>
  <c r="AY8" i="5"/>
  <c r="AY7" i="5"/>
  <c r="AY6" i="5"/>
  <c r="AY5" i="5"/>
  <c r="AY4" i="5"/>
  <c r="AY3" i="5"/>
  <c r="AY2" i="5"/>
  <c r="BA22" i="6"/>
  <c r="BA21" i="6"/>
  <c r="BA20" i="6"/>
  <c r="BA19" i="6"/>
  <c r="BA18" i="6"/>
  <c r="BA17" i="6"/>
  <c r="BA16" i="6"/>
  <c r="BA15" i="6"/>
  <c r="BA14" i="6"/>
  <c r="BA13" i="6"/>
  <c r="BA12" i="6"/>
  <c r="BA11" i="6"/>
  <c r="BA10" i="6"/>
  <c r="BA9" i="6"/>
  <c r="BA8" i="6"/>
  <c r="BA7" i="6"/>
  <c r="BA6" i="6"/>
  <c r="BA5" i="6"/>
  <c r="BA4" i="6"/>
  <c r="BA3" i="6"/>
  <c r="BA2" i="6"/>
  <c r="BD23" i="7"/>
  <c r="BD22" i="7"/>
  <c r="BD21" i="7"/>
  <c r="BD20" i="7"/>
  <c r="BD19" i="7"/>
  <c r="BD18" i="7"/>
  <c r="BD17" i="7"/>
  <c r="BD16" i="7"/>
  <c r="BD15" i="7"/>
  <c r="BD14" i="7"/>
  <c r="BD13" i="7"/>
  <c r="BD12" i="7"/>
  <c r="BD11" i="7"/>
  <c r="BD10" i="7"/>
  <c r="BD9" i="7"/>
  <c r="BD8" i="7"/>
  <c r="BD7" i="7"/>
  <c r="BD6" i="7"/>
  <c r="BD5" i="7"/>
  <c r="BD4" i="7"/>
  <c r="BD3" i="7"/>
  <c r="BD2" i="7"/>
  <c r="H23" i="10" l="1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4" i="10"/>
  <c r="H3" i="10"/>
  <c r="H2" i="10"/>
  <c r="N71" i="10"/>
  <c r="L71" i="10"/>
  <c r="I71" i="10"/>
  <c r="G71" i="10"/>
  <c r="E71" i="10"/>
  <c r="B71" i="10"/>
  <c r="N47" i="10"/>
  <c r="L47" i="10"/>
  <c r="I47" i="10"/>
  <c r="G47" i="10"/>
  <c r="E47" i="10"/>
  <c r="B47" i="10"/>
  <c r="T23" i="10"/>
  <c r="S23" i="10"/>
  <c r="R23" i="10"/>
  <c r="AA23" i="10"/>
  <c r="Y23" i="10"/>
  <c r="V23" i="10"/>
  <c r="N23" i="10"/>
  <c r="L23" i="10"/>
  <c r="I23" i="10"/>
  <c r="G23" i="10"/>
  <c r="E23" i="10"/>
  <c r="B23" i="10"/>
  <c r="AR23" i="9"/>
  <c r="AU23" i="9" s="1"/>
  <c r="AP23" i="9"/>
  <c r="AS23" i="9" s="1"/>
  <c r="AV23" i="9" s="1"/>
  <c r="AN23" i="9"/>
  <c r="AM23" i="9"/>
  <c r="AL23" i="9"/>
  <c r="AK23" i="9"/>
  <c r="AQ23" i="9" s="1"/>
  <c r="AT23" i="9" s="1"/>
  <c r="AJ23" i="9"/>
  <c r="AI23" i="9"/>
  <c r="AH23" i="9"/>
  <c r="AJ24" i="8" l="1"/>
  <c r="AM24" i="8"/>
  <c r="AL24" i="8"/>
  <c r="AK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AY23" i="8"/>
  <c r="S24" i="8"/>
  <c r="R24" i="8"/>
  <c r="Q24" i="8"/>
  <c r="P24" i="8"/>
  <c r="O24" i="8"/>
  <c r="N24" i="8"/>
  <c r="M24" i="8"/>
  <c r="L24" i="8"/>
  <c r="K24" i="8"/>
  <c r="J24" i="8"/>
  <c r="I24" i="8"/>
  <c r="G24" i="8"/>
  <c r="E24" i="8"/>
  <c r="D24" i="8"/>
  <c r="C24" i="8"/>
  <c r="T24" i="8" l="1"/>
  <c r="H24" i="8"/>
  <c r="AN24" i="8"/>
  <c r="AX23" i="8"/>
  <c r="BA23" i="8" s="1"/>
  <c r="M47" i="10" s="1"/>
  <c r="AW23" i="8"/>
  <c r="BD23" i="8"/>
  <c r="Z23" i="10" s="1"/>
  <c r="BB23" i="8"/>
  <c r="M71" i="10" s="1"/>
  <c r="F71" i="10"/>
  <c r="F47" i="10"/>
  <c r="F24" i="8"/>
  <c r="AU23" i="7"/>
  <c r="AW23" i="7" s="1"/>
  <c r="AZ23" i="7" s="1"/>
  <c r="AT23" i="7"/>
  <c r="AY23" i="7" s="1"/>
  <c r="BB23" i="7" s="1"/>
  <c r="AS23" i="7"/>
  <c r="AX23" i="7" s="1"/>
  <c r="BA23" i="7" s="1"/>
  <c r="AR23" i="7"/>
  <c r="AQ23" i="7"/>
  <c r="AP23" i="7"/>
  <c r="AZ23" i="8" l="1"/>
  <c r="F23" i="10"/>
  <c r="BC23" i="7"/>
  <c r="AU23" i="6"/>
  <c r="AV23" i="6" l="1"/>
  <c r="AT23" i="6"/>
  <c r="BA23" i="6" s="1"/>
  <c r="X23" i="10" s="1"/>
  <c r="AY23" i="6"/>
  <c r="K71" i="10" s="1"/>
  <c r="D71" i="10"/>
  <c r="AX23" i="6"/>
  <c r="K47" i="10" s="1"/>
  <c r="D47" i="10"/>
  <c r="BC23" i="8"/>
  <c r="M23" i="10"/>
  <c r="AT23" i="5"/>
  <c r="AS23" i="5"/>
  <c r="AR23" i="5" l="1"/>
  <c r="AY23" i="5" s="1"/>
  <c r="W23" i="10" s="1"/>
  <c r="AV23" i="5"/>
  <c r="J47" i="10" s="1"/>
  <c r="C47" i="10"/>
  <c r="AW23" i="5"/>
  <c r="J71" i="10" s="1"/>
  <c r="C71" i="10"/>
  <c r="AW23" i="6"/>
  <c r="D23" i="10"/>
  <c r="AV23" i="4"/>
  <c r="AU23" i="4"/>
  <c r="AZ23" i="4" s="1"/>
  <c r="BC23" i="4" s="1"/>
  <c r="AT23" i="4"/>
  <c r="AY23" i="4" s="1"/>
  <c r="BB23" i="4" s="1"/>
  <c r="AS23" i="4"/>
  <c r="AX23" i="4" s="1"/>
  <c r="BA23" i="4" s="1"/>
  <c r="AR23" i="4"/>
  <c r="AQ23" i="4"/>
  <c r="AZ23" i="6" l="1"/>
  <c r="K23" i="10"/>
  <c r="AF23" i="10"/>
  <c r="AG23" i="10"/>
  <c r="AU23" i="5"/>
  <c r="C23" i="10"/>
  <c r="BD23" i="4"/>
  <c r="AH23" i="10" l="1"/>
  <c r="J23" i="10"/>
  <c r="AX23" i="5"/>
  <c r="B50" i="10"/>
  <c r="C50" i="10"/>
  <c r="D50" i="10"/>
  <c r="E50" i="10"/>
  <c r="G50" i="10"/>
  <c r="I50" i="10"/>
  <c r="J50" i="10"/>
  <c r="K50" i="10"/>
  <c r="L50" i="10"/>
  <c r="N50" i="10"/>
  <c r="B51" i="10"/>
  <c r="C51" i="10"/>
  <c r="D51" i="10"/>
  <c r="E51" i="10"/>
  <c r="G51" i="10"/>
  <c r="I51" i="10"/>
  <c r="J51" i="10"/>
  <c r="K51" i="10"/>
  <c r="L51" i="10"/>
  <c r="N51" i="10"/>
  <c r="B52" i="10"/>
  <c r="C52" i="10"/>
  <c r="D52" i="10"/>
  <c r="E52" i="10"/>
  <c r="G52" i="10"/>
  <c r="I52" i="10"/>
  <c r="J52" i="10"/>
  <c r="K52" i="10"/>
  <c r="L52" i="10"/>
  <c r="N52" i="10"/>
  <c r="B53" i="10"/>
  <c r="C53" i="10"/>
  <c r="D53" i="10"/>
  <c r="E53" i="10"/>
  <c r="G53" i="10"/>
  <c r="I53" i="10"/>
  <c r="J53" i="10"/>
  <c r="K53" i="10"/>
  <c r="L53" i="10"/>
  <c r="N53" i="10"/>
  <c r="B54" i="10"/>
  <c r="C54" i="10"/>
  <c r="D54" i="10"/>
  <c r="E54" i="10"/>
  <c r="G54" i="10"/>
  <c r="I54" i="10"/>
  <c r="J54" i="10"/>
  <c r="K54" i="10"/>
  <c r="L54" i="10"/>
  <c r="N54" i="10"/>
  <c r="B55" i="10"/>
  <c r="C55" i="10"/>
  <c r="D55" i="10"/>
  <c r="E55" i="10"/>
  <c r="G55" i="10"/>
  <c r="I55" i="10"/>
  <c r="J55" i="10"/>
  <c r="K55" i="10"/>
  <c r="L55" i="10"/>
  <c r="N55" i="10"/>
  <c r="B56" i="10"/>
  <c r="C56" i="10"/>
  <c r="D56" i="10"/>
  <c r="E56" i="10"/>
  <c r="G56" i="10"/>
  <c r="I56" i="10"/>
  <c r="J56" i="10"/>
  <c r="K56" i="10"/>
  <c r="L56" i="10"/>
  <c r="N56" i="10"/>
  <c r="B57" i="10"/>
  <c r="C57" i="10"/>
  <c r="D57" i="10"/>
  <c r="E57" i="10"/>
  <c r="G57" i="10"/>
  <c r="I57" i="10"/>
  <c r="J57" i="10"/>
  <c r="K57" i="10"/>
  <c r="L57" i="10"/>
  <c r="N57" i="10"/>
  <c r="B58" i="10"/>
  <c r="C58" i="10"/>
  <c r="D58" i="10"/>
  <c r="E58" i="10"/>
  <c r="G58" i="10"/>
  <c r="I58" i="10"/>
  <c r="J58" i="10"/>
  <c r="K58" i="10"/>
  <c r="L58" i="10"/>
  <c r="N58" i="10"/>
  <c r="B59" i="10"/>
  <c r="C59" i="10"/>
  <c r="D59" i="10"/>
  <c r="E59" i="10"/>
  <c r="G59" i="10"/>
  <c r="I59" i="10"/>
  <c r="J59" i="10"/>
  <c r="K59" i="10"/>
  <c r="L59" i="10"/>
  <c r="N59" i="10"/>
  <c r="B60" i="10"/>
  <c r="C60" i="10"/>
  <c r="D60" i="10"/>
  <c r="E60" i="10"/>
  <c r="G60" i="10"/>
  <c r="I60" i="10"/>
  <c r="J60" i="10"/>
  <c r="K60" i="10"/>
  <c r="L60" i="10"/>
  <c r="N60" i="10"/>
  <c r="B61" i="10"/>
  <c r="C61" i="10"/>
  <c r="D61" i="10"/>
  <c r="E61" i="10"/>
  <c r="G61" i="10"/>
  <c r="I61" i="10"/>
  <c r="J61" i="10"/>
  <c r="K61" i="10"/>
  <c r="L61" i="10"/>
  <c r="N61" i="10"/>
  <c r="B62" i="10"/>
  <c r="C62" i="10"/>
  <c r="D62" i="10"/>
  <c r="E62" i="10"/>
  <c r="G62" i="10"/>
  <c r="I62" i="10"/>
  <c r="J62" i="10"/>
  <c r="K62" i="10"/>
  <c r="L62" i="10"/>
  <c r="N62" i="10"/>
  <c r="B63" i="10"/>
  <c r="C63" i="10"/>
  <c r="D63" i="10"/>
  <c r="E63" i="10"/>
  <c r="G63" i="10"/>
  <c r="I63" i="10"/>
  <c r="J63" i="10"/>
  <c r="K63" i="10"/>
  <c r="L63" i="10"/>
  <c r="N63" i="10"/>
  <c r="B64" i="10"/>
  <c r="C64" i="10"/>
  <c r="D64" i="10"/>
  <c r="E64" i="10"/>
  <c r="G64" i="10"/>
  <c r="I64" i="10"/>
  <c r="J64" i="10"/>
  <c r="K64" i="10"/>
  <c r="L64" i="10"/>
  <c r="N64" i="10"/>
  <c r="B65" i="10"/>
  <c r="C65" i="10"/>
  <c r="D65" i="10"/>
  <c r="E65" i="10"/>
  <c r="G65" i="10"/>
  <c r="I65" i="10"/>
  <c r="J65" i="10"/>
  <c r="K65" i="10"/>
  <c r="L65" i="10"/>
  <c r="N65" i="10"/>
  <c r="B66" i="10"/>
  <c r="C66" i="10"/>
  <c r="D66" i="10"/>
  <c r="E66" i="10"/>
  <c r="G66" i="10"/>
  <c r="I66" i="10"/>
  <c r="J66" i="10"/>
  <c r="K66" i="10"/>
  <c r="L66" i="10"/>
  <c r="N66" i="10"/>
  <c r="B67" i="10"/>
  <c r="C67" i="10"/>
  <c r="D67" i="10"/>
  <c r="E67" i="10"/>
  <c r="G67" i="10"/>
  <c r="I67" i="10"/>
  <c r="J67" i="10"/>
  <c r="K67" i="10"/>
  <c r="L67" i="10"/>
  <c r="N67" i="10"/>
  <c r="B68" i="10"/>
  <c r="C68" i="10"/>
  <c r="D68" i="10"/>
  <c r="E68" i="10"/>
  <c r="G68" i="10"/>
  <c r="I68" i="10"/>
  <c r="J68" i="10"/>
  <c r="K68" i="10"/>
  <c r="L68" i="10"/>
  <c r="N68" i="10"/>
  <c r="B69" i="10"/>
  <c r="C69" i="10"/>
  <c r="D69" i="10"/>
  <c r="E69" i="10"/>
  <c r="G69" i="10"/>
  <c r="I69" i="10"/>
  <c r="J69" i="10"/>
  <c r="K69" i="10"/>
  <c r="L69" i="10"/>
  <c r="N69" i="10"/>
  <c r="B70" i="10"/>
  <c r="C70" i="10"/>
  <c r="D70" i="10"/>
  <c r="E70" i="10"/>
  <c r="G70" i="10"/>
  <c r="I70" i="10"/>
  <c r="J70" i="10"/>
  <c r="K70" i="10"/>
  <c r="L70" i="10"/>
  <c r="N70" i="10"/>
  <c r="B26" i="10"/>
  <c r="C26" i="10"/>
  <c r="D26" i="10"/>
  <c r="E26" i="10"/>
  <c r="G26" i="10"/>
  <c r="I26" i="10"/>
  <c r="J26" i="10"/>
  <c r="K26" i="10"/>
  <c r="L26" i="10"/>
  <c r="N26" i="10"/>
  <c r="B27" i="10"/>
  <c r="C27" i="10"/>
  <c r="D27" i="10"/>
  <c r="E27" i="10"/>
  <c r="G27" i="10"/>
  <c r="I27" i="10"/>
  <c r="J27" i="10"/>
  <c r="K27" i="10"/>
  <c r="L27" i="10"/>
  <c r="N27" i="10"/>
  <c r="B28" i="10"/>
  <c r="C28" i="10"/>
  <c r="D28" i="10"/>
  <c r="E28" i="10"/>
  <c r="G28" i="10"/>
  <c r="I28" i="10"/>
  <c r="J28" i="10"/>
  <c r="K28" i="10"/>
  <c r="L28" i="10"/>
  <c r="N28" i="10"/>
  <c r="B29" i="10"/>
  <c r="C29" i="10"/>
  <c r="D29" i="10"/>
  <c r="E29" i="10"/>
  <c r="G29" i="10"/>
  <c r="I29" i="10"/>
  <c r="J29" i="10"/>
  <c r="K29" i="10"/>
  <c r="L29" i="10"/>
  <c r="N29" i="10"/>
  <c r="B30" i="10"/>
  <c r="C30" i="10"/>
  <c r="D30" i="10"/>
  <c r="E30" i="10"/>
  <c r="G30" i="10"/>
  <c r="I30" i="10"/>
  <c r="J30" i="10"/>
  <c r="K30" i="10"/>
  <c r="L30" i="10"/>
  <c r="N30" i="10"/>
  <c r="B31" i="10"/>
  <c r="C31" i="10"/>
  <c r="D31" i="10"/>
  <c r="E31" i="10"/>
  <c r="G31" i="10"/>
  <c r="I31" i="10"/>
  <c r="J31" i="10"/>
  <c r="K31" i="10"/>
  <c r="L31" i="10"/>
  <c r="N31" i="10"/>
  <c r="B32" i="10"/>
  <c r="C32" i="10"/>
  <c r="D32" i="10"/>
  <c r="E32" i="10"/>
  <c r="G32" i="10"/>
  <c r="I32" i="10"/>
  <c r="J32" i="10"/>
  <c r="K32" i="10"/>
  <c r="L32" i="10"/>
  <c r="N32" i="10"/>
  <c r="B33" i="10"/>
  <c r="C33" i="10"/>
  <c r="D33" i="10"/>
  <c r="E33" i="10"/>
  <c r="G33" i="10"/>
  <c r="I33" i="10"/>
  <c r="J33" i="10"/>
  <c r="K33" i="10"/>
  <c r="L33" i="10"/>
  <c r="N33" i="10"/>
  <c r="B34" i="10"/>
  <c r="C34" i="10"/>
  <c r="D34" i="10"/>
  <c r="E34" i="10"/>
  <c r="G34" i="10"/>
  <c r="I34" i="10"/>
  <c r="J34" i="10"/>
  <c r="K34" i="10"/>
  <c r="L34" i="10"/>
  <c r="N34" i="10"/>
  <c r="B35" i="10"/>
  <c r="C35" i="10"/>
  <c r="D35" i="10"/>
  <c r="E35" i="10"/>
  <c r="G35" i="10"/>
  <c r="I35" i="10"/>
  <c r="J35" i="10"/>
  <c r="K35" i="10"/>
  <c r="L35" i="10"/>
  <c r="N35" i="10"/>
  <c r="B36" i="10"/>
  <c r="C36" i="10"/>
  <c r="D36" i="10"/>
  <c r="E36" i="10"/>
  <c r="G36" i="10"/>
  <c r="I36" i="10"/>
  <c r="J36" i="10"/>
  <c r="K36" i="10"/>
  <c r="L36" i="10"/>
  <c r="N36" i="10"/>
  <c r="B37" i="10"/>
  <c r="C37" i="10"/>
  <c r="D37" i="10"/>
  <c r="E37" i="10"/>
  <c r="G37" i="10"/>
  <c r="I37" i="10"/>
  <c r="J37" i="10"/>
  <c r="K37" i="10"/>
  <c r="L37" i="10"/>
  <c r="N37" i="10"/>
  <c r="B38" i="10"/>
  <c r="C38" i="10"/>
  <c r="D38" i="10"/>
  <c r="E38" i="10"/>
  <c r="G38" i="10"/>
  <c r="I38" i="10"/>
  <c r="J38" i="10"/>
  <c r="K38" i="10"/>
  <c r="L38" i="10"/>
  <c r="N38" i="10"/>
  <c r="B39" i="10"/>
  <c r="C39" i="10"/>
  <c r="D39" i="10"/>
  <c r="E39" i="10"/>
  <c r="G39" i="10"/>
  <c r="I39" i="10"/>
  <c r="J39" i="10"/>
  <c r="K39" i="10"/>
  <c r="L39" i="10"/>
  <c r="N39" i="10"/>
  <c r="B40" i="10"/>
  <c r="C40" i="10"/>
  <c r="D40" i="10"/>
  <c r="E40" i="10"/>
  <c r="G40" i="10"/>
  <c r="I40" i="10"/>
  <c r="J40" i="10"/>
  <c r="K40" i="10"/>
  <c r="L40" i="10"/>
  <c r="N40" i="10"/>
  <c r="B41" i="10"/>
  <c r="C41" i="10"/>
  <c r="D41" i="10"/>
  <c r="E41" i="10"/>
  <c r="G41" i="10"/>
  <c r="I41" i="10"/>
  <c r="J41" i="10"/>
  <c r="K41" i="10"/>
  <c r="L41" i="10"/>
  <c r="N41" i="10"/>
  <c r="B42" i="10"/>
  <c r="C42" i="10"/>
  <c r="D42" i="10"/>
  <c r="E42" i="10"/>
  <c r="G42" i="10"/>
  <c r="I42" i="10"/>
  <c r="J42" i="10"/>
  <c r="K42" i="10"/>
  <c r="L42" i="10"/>
  <c r="N42" i="10"/>
  <c r="B43" i="10"/>
  <c r="C43" i="10"/>
  <c r="D43" i="10"/>
  <c r="E43" i="10"/>
  <c r="G43" i="10"/>
  <c r="I43" i="10"/>
  <c r="J43" i="10"/>
  <c r="K43" i="10"/>
  <c r="L43" i="10"/>
  <c r="N43" i="10"/>
  <c r="B44" i="10"/>
  <c r="C44" i="10"/>
  <c r="D44" i="10"/>
  <c r="E44" i="10"/>
  <c r="G44" i="10"/>
  <c r="I44" i="10"/>
  <c r="J44" i="10"/>
  <c r="K44" i="10"/>
  <c r="L44" i="10"/>
  <c r="N44" i="10"/>
  <c r="B45" i="10"/>
  <c r="C45" i="10"/>
  <c r="D45" i="10"/>
  <c r="E45" i="10"/>
  <c r="G45" i="10"/>
  <c r="I45" i="10"/>
  <c r="J45" i="10"/>
  <c r="K45" i="10"/>
  <c r="L45" i="10"/>
  <c r="N45" i="10"/>
  <c r="B46" i="10"/>
  <c r="C46" i="10"/>
  <c r="D46" i="10"/>
  <c r="E46" i="10"/>
  <c r="G46" i="10"/>
  <c r="I46" i="10"/>
  <c r="J46" i="10"/>
  <c r="K46" i="10"/>
  <c r="L46" i="10"/>
  <c r="N46" i="10"/>
  <c r="H71" i="13"/>
  <c r="G71" i="13"/>
  <c r="F71" i="13"/>
  <c r="E71" i="13"/>
  <c r="D71" i="13"/>
  <c r="C71" i="13"/>
  <c r="H69" i="13"/>
  <c r="G69" i="13"/>
  <c r="F69" i="13"/>
  <c r="E69" i="13"/>
  <c r="D69" i="13"/>
  <c r="C69" i="13"/>
  <c r="H68" i="13"/>
  <c r="G68" i="13"/>
  <c r="F68" i="13"/>
  <c r="E68" i="13"/>
  <c r="D68" i="13"/>
  <c r="C68" i="13"/>
  <c r="H67" i="13"/>
  <c r="G67" i="13"/>
  <c r="F67" i="13"/>
  <c r="E67" i="13"/>
  <c r="D67" i="13"/>
  <c r="C67" i="13"/>
  <c r="H66" i="13"/>
  <c r="G66" i="13"/>
  <c r="F66" i="13"/>
  <c r="E66" i="13"/>
  <c r="D66" i="13"/>
  <c r="C66" i="13"/>
  <c r="B71" i="13"/>
  <c r="B69" i="13"/>
  <c r="B68" i="13"/>
  <c r="B67" i="13"/>
  <c r="B66" i="13"/>
  <c r="AA22" i="10"/>
  <c r="AB22" i="10" s="1"/>
  <c r="Y22" i="10"/>
  <c r="X22" i="10"/>
  <c r="W22" i="10"/>
  <c r="V22" i="10"/>
  <c r="AA21" i="10"/>
  <c r="Y21" i="10"/>
  <c r="X21" i="10"/>
  <c r="W21" i="10"/>
  <c r="V21" i="10"/>
  <c r="AA20" i="10"/>
  <c r="AB20" i="10" s="1"/>
  <c r="Y20" i="10"/>
  <c r="X20" i="10"/>
  <c r="W20" i="10"/>
  <c r="V20" i="10"/>
  <c r="AA19" i="10"/>
  <c r="Y19" i="10"/>
  <c r="X19" i="10"/>
  <c r="W19" i="10"/>
  <c r="V19" i="10"/>
  <c r="AA18" i="10"/>
  <c r="AB18" i="10" s="1"/>
  <c r="Y18" i="10"/>
  <c r="X18" i="10"/>
  <c r="W18" i="10"/>
  <c r="V18" i="10"/>
  <c r="AA17" i="10"/>
  <c r="Y17" i="10"/>
  <c r="X17" i="10"/>
  <c r="W17" i="10"/>
  <c r="V17" i="10"/>
  <c r="AA16" i="10"/>
  <c r="AB16" i="10" s="1"/>
  <c r="Y16" i="10"/>
  <c r="X16" i="10"/>
  <c r="W16" i="10"/>
  <c r="V16" i="10"/>
  <c r="AA15" i="10"/>
  <c r="Y15" i="10"/>
  <c r="X15" i="10"/>
  <c r="W15" i="10"/>
  <c r="V15" i="10"/>
  <c r="AA14" i="10"/>
  <c r="Y14" i="10"/>
  <c r="X14" i="10"/>
  <c r="W14" i="10"/>
  <c r="V14" i="10"/>
  <c r="AA13" i="10"/>
  <c r="Y13" i="10"/>
  <c r="X13" i="10"/>
  <c r="W13" i="10"/>
  <c r="V13" i="10"/>
  <c r="AA12" i="10"/>
  <c r="Y12" i="10"/>
  <c r="X12" i="10"/>
  <c r="W12" i="10"/>
  <c r="V12" i="10"/>
  <c r="AA11" i="10"/>
  <c r="Y11" i="10"/>
  <c r="X11" i="10"/>
  <c r="W11" i="10"/>
  <c r="V11" i="10"/>
  <c r="AA10" i="10"/>
  <c r="Y10" i="10"/>
  <c r="X10" i="10"/>
  <c r="W10" i="10"/>
  <c r="V10" i="10"/>
  <c r="AA9" i="10"/>
  <c r="Y9" i="10"/>
  <c r="X9" i="10"/>
  <c r="W9" i="10"/>
  <c r="V9" i="10"/>
  <c r="AA8" i="10"/>
  <c r="AB8" i="10" s="1"/>
  <c r="Y8" i="10"/>
  <c r="X8" i="10"/>
  <c r="W8" i="10"/>
  <c r="V8" i="10"/>
  <c r="AA7" i="10"/>
  <c r="AB7" i="10" s="1"/>
  <c r="Y7" i="10"/>
  <c r="X7" i="10"/>
  <c r="W7" i="10"/>
  <c r="V7" i="10"/>
  <c r="AA6" i="10"/>
  <c r="Y6" i="10"/>
  <c r="X6" i="10"/>
  <c r="W6" i="10"/>
  <c r="V6" i="10"/>
  <c r="AA5" i="10"/>
  <c r="Y5" i="10"/>
  <c r="X5" i="10"/>
  <c r="W5" i="10"/>
  <c r="V5" i="10"/>
  <c r="AA4" i="10"/>
  <c r="Y4" i="10"/>
  <c r="X4" i="10"/>
  <c r="W4" i="10"/>
  <c r="V4" i="10"/>
  <c r="AA3" i="10"/>
  <c r="AB3" i="10" s="1"/>
  <c r="Y3" i="10"/>
  <c r="X3" i="10"/>
  <c r="W3" i="10"/>
  <c r="V3" i="10"/>
  <c r="AA2" i="10"/>
  <c r="Y2" i="10"/>
  <c r="X2" i="10"/>
  <c r="W2" i="10"/>
  <c r="V2" i="10"/>
  <c r="B58" i="13"/>
  <c r="H63" i="13"/>
  <c r="G63" i="13"/>
  <c r="F63" i="13"/>
  <c r="E63" i="13"/>
  <c r="D63" i="13"/>
  <c r="C63" i="13"/>
  <c r="B63" i="13"/>
  <c r="H61" i="13"/>
  <c r="G61" i="13"/>
  <c r="F61" i="13"/>
  <c r="E61" i="13"/>
  <c r="D61" i="13"/>
  <c r="C61" i="13"/>
  <c r="B61" i="13"/>
  <c r="H60" i="13"/>
  <c r="G60" i="13"/>
  <c r="F60" i="13"/>
  <c r="E60" i="13"/>
  <c r="D60" i="13"/>
  <c r="C60" i="13"/>
  <c r="B60" i="13"/>
  <c r="H59" i="13"/>
  <c r="G59" i="13"/>
  <c r="F59" i="13"/>
  <c r="E59" i="13"/>
  <c r="D59" i="13"/>
  <c r="C59" i="13"/>
  <c r="B59" i="13"/>
  <c r="H58" i="13"/>
  <c r="G58" i="13"/>
  <c r="F58" i="13"/>
  <c r="E58" i="13"/>
  <c r="D58" i="13"/>
  <c r="C58" i="13"/>
  <c r="T15" i="10"/>
  <c r="S15" i="10"/>
  <c r="R15" i="10"/>
  <c r="T22" i="10"/>
  <c r="S22" i="10"/>
  <c r="R22" i="10"/>
  <c r="T21" i="10"/>
  <c r="S21" i="10"/>
  <c r="R21" i="10"/>
  <c r="T20" i="10"/>
  <c r="S20" i="10"/>
  <c r="R20" i="10"/>
  <c r="T19" i="10"/>
  <c r="S19" i="10"/>
  <c r="R19" i="10"/>
  <c r="T18" i="10"/>
  <c r="S18" i="10"/>
  <c r="R18" i="10"/>
  <c r="T17" i="10"/>
  <c r="S17" i="10"/>
  <c r="R17" i="10"/>
  <c r="T16" i="10"/>
  <c r="S16" i="10"/>
  <c r="R16" i="10"/>
  <c r="T14" i="10"/>
  <c r="S14" i="10"/>
  <c r="R14" i="10"/>
  <c r="T13" i="10"/>
  <c r="S13" i="10"/>
  <c r="R13" i="10"/>
  <c r="T12" i="10"/>
  <c r="S12" i="10"/>
  <c r="R12" i="10"/>
  <c r="T11" i="10"/>
  <c r="S11" i="10"/>
  <c r="R11" i="10"/>
  <c r="T10" i="10"/>
  <c r="S10" i="10"/>
  <c r="R10" i="10"/>
  <c r="T9" i="10"/>
  <c r="S9" i="10"/>
  <c r="R9" i="10"/>
  <c r="T8" i="10"/>
  <c r="S8" i="10"/>
  <c r="R8" i="10"/>
  <c r="T7" i="10"/>
  <c r="S7" i="10"/>
  <c r="R7" i="10"/>
  <c r="T6" i="10"/>
  <c r="S6" i="10"/>
  <c r="R6" i="10"/>
  <c r="T5" i="10"/>
  <c r="S5" i="10"/>
  <c r="R5" i="10"/>
  <c r="T4" i="10"/>
  <c r="S4" i="10"/>
  <c r="R4" i="10"/>
  <c r="T3" i="10"/>
  <c r="S3" i="10"/>
  <c r="R3" i="10"/>
  <c r="T2" i="10"/>
  <c r="S2" i="10"/>
  <c r="R2" i="10"/>
  <c r="I55" i="13"/>
  <c r="I54" i="13"/>
  <c r="I53" i="13"/>
  <c r="I47" i="13"/>
  <c r="I46" i="13"/>
  <c r="I45" i="13"/>
  <c r="I39" i="13"/>
  <c r="I38" i="13"/>
  <c r="I37" i="13"/>
  <c r="I31" i="13"/>
  <c r="I30" i="13"/>
  <c r="I29" i="13"/>
  <c r="I23" i="13"/>
  <c r="I22" i="13"/>
  <c r="I21" i="13"/>
  <c r="I15" i="13"/>
  <c r="I14" i="13"/>
  <c r="I13" i="13"/>
  <c r="I7" i="13"/>
  <c r="I6" i="13"/>
  <c r="I5" i="13"/>
  <c r="AD121" i="1"/>
  <c r="AD111" i="1"/>
  <c r="AD104" i="1"/>
  <c r="AD103" i="1"/>
  <c r="AD94" i="1"/>
  <c r="AD90" i="1"/>
  <c r="AD81" i="1"/>
  <c r="AD66" i="1"/>
  <c r="AD61" i="1"/>
  <c r="AD49" i="1"/>
  <c r="AD47" i="1"/>
  <c r="AD45" i="1"/>
  <c r="AD38" i="1"/>
  <c r="AD36" i="1"/>
  <c r="AD32" i="1"/>
  <c r="AD30" i="1"/>
  <c r="AD21" i="1"/>
  <c r="AD15" i="1"/>
  <c r="AD13" i="1"/>
  <c r="AD12" i="1"/>
  <c r="AD11" i="1"/>
  <c r="AD10" i="1"/>
  <c r="AD5" i="1"/>
  <c r="AD3" i="1"/>
  <c r="AD16" i="1"/>
  <c r="AD23" i="10" l="1"/>
  <c r="AC23" i="10"/>
  <c r="AL22" i="9"/>
  <c r="AL21" i="9"/>
  <c r="AL20" i="9"/>
  <c r="AL19" i="9"/>
  <c r="AL18" i="9"/>
  <c r="AL17" i="9"/>
  <c r="AL16" i="9"/>
  <c r="AL15" i="9"/>
  <c r="AL14" i="9"/>
  <c r="AL13" i="9"/>
  <c r="AL12" i="9"/>
  <c r="AL11" i="9"/>
  <c r="AL10" i="9"/>
  <c r="AL9" i="9"/>
  <c r="AL8" i="9"/>
  <c r="AL7" i="9"/>
  <c r="AL6" i="9"/>
  <c r="AL5" i="9"/>
  <c r="AL4" i="9"/>
  <c r="AL3" i="9"/>
  <c r="AL2" i="9"/>
  <c r="F55" i="13"/>
  <c r="E55" i="13"/>
  <c r="C55" i="13"/>
  <c r="H53" i="13"/>
  <c r="G53" i="13"/>
  <c r="F53" i="13"/>
  <c r="E53" i="13"/>
  <c r="D53" i="13"/>
  <c r="C53" i="13"/>
  <c r="H52" i="13"/>
  <c r="G52" i="13"/>
  <c r="F52" i="13"/>
  <c r="E52" i="13"/>
  <c r="D52" i="13"/>
  <c r="C52" i="13"/>
  <c r="H51" i="13"/>
  <c r="G51" i="13"/>
  <c r="F51" i="13"/>
  <c r="E51" i="13"/>
  <c r="D51" i="13"/>
  <c r="C51" i="13"/>
  <c r="H50" i="13"/>
  <c r="G50" i="13"/>
  <c r="F50" i="13"/>
  <c r="E50" i="13"/>
  <c r="D50" i="13"/>
  <c r="C50" i="13"/>
  <c r="B55" i="13"/>
  <c r="B53" i="13"/>
  <c r="B52" i="13"/>
  <c r="B51" i="13"/>
  <c r="B50" i="13"/>
  <c r="F47" i="13"/>
  <c r="E47" i="13"/>
  <c r="C47" i="13"/>
  <c r="B47" i="13"/>
  <c r="H45" i="13"/>
  <c r="G45" i="13"/>
  <c r="F45" i="13"/>
  <c r="E45" i="13"/>
  <c r="D45" i="13"/>
  <c r="C45" i="13"/>
  <c r="B45" i="13"/>
  <c r="H44" i="13"/>
  <c r="G44" i="13"/>
  <c r="F44" i="13"/>
  <c r="E44" i="13"/>
  <c r="D44" i="13"/>
  <c r="C44" i="13"/>
  <c r="B44" i="13"/>
  <c r="H43" i="13"/>
  <c r="G43" i="13"/>
  <c r="F43" i="13"/>
  <c r="E43" i="13"/>
  <c r="D43" i="13"/>
  <c r="C43" i="13"/>
  <c r="B43" i="13"/>
  <c r="H42" i="13"/>
  <c r="G42" i="13"/>
  <c r="F42" i="13"/>
  <c r="E42" i="13"/>
  <c r="D42" i="13"/>
  <c r="C42" i="13"/>
  <c r="B42" i="13"/>
  <c r="F39" i="13"/>
  <c r="E39" i="13"/>
  <c r="C39" i="13"/>
  <c r="H37" i="13"/>
  <c r="G37" i="13"/>
  <c r="F37" i="13"/>
  <c r="E37" i="13"/>
  <c r="D37" i="13"/>
  <c r="C37" i="13"/>
  <c r="H36" i="13"/>
  <c r="G36" i="13"/>
  <c r="F36" i="13"/>
  <c r="E36" i="13"/>
  <c r="D36" i="13"/>
  <c r="C36" i="13"/>
  <c r="H35" i="13"/>
  <c r="G35" i="13"/>
  <c r="F35" i="13"/>
  <c r="E35" i="13"/>
  <c r="D35" i="13"/>
  <c r="C35" i="13"/>
  <c r="H34" i="13"/>
  <c r="G34" i="13"/>
  <c r="F34" i="13"/>
  <c r="E34" i="13"/>
  <c r="D34" i="13"/>
  <c r="C34" i="13"/>
  <c r="B39" i="13"/>
  <c r="B37" i="13"/>
  <c r="B36" i="13"/>
  <c r="B35" i="13"/>
  <c r="B34" i="13"/>
  <c r="F31" i="13"/>
  <c r="E31" i="13"/>
  <c r="C31" i="13"/>
  <c r="B31" i="13"/>
  <c r="H29" i="13"/>
  <c r="G29" i="13"/>
  <c r="F29" i="13"/>
  <c r="E29" i="13"/>
  <c r="D29" i="13"/>
  <c r="C29" i="13"/>
  <c r="B29" i="13"/>
  <c r="H28" i="13"/>
  <c r="G28" i="13"/>
  <c r="F28" i="13"/>
  <c r="E28" i="13"/>
  <c r="D28" i="13"/>
  <c r="C28" i="13"/>
  <c r="B28" i="13"/>
  <c r="H27" i="13"/>
  <c r="G27" i="13"/>
  <c r="F27" i="13"/>
  <c r="E27" i="13"/>
  <c r="D27" i="13"/>
  <c r="C27" i="13"/>
  <c r="B27" i="13"/>
  <c r="H26" i="13"/>
  <c r="G26" i="13"/>
  <c r="F26" i="13"/>
  <c r="E26" i="13"/>
  <c r="D26" i="13"/>
  <c r="C26" i="13"/>
  <c r="B26" i="13"/>
  <c r="F23" i="13"/>
  <c r="E23" i="13"/>
  <c r="C23" i="13"/>
  <c r="H21" i="13"/>
  <c r="G21" i="13"/>
  <c r="F21" i="13"/>
  <c r="E21" i="13"/>
  <c r="D21" i="13"/>
  <c r="C21" i="13"/>
  <c r="H20" i="13"/>
  <c r="G20" i="13"/>
  <c r="F20" i="13"/>
  <c r="E20" i="13"/>
  <c r="D20" i="13"/>
  <c r="C20" i="13"/>
  <c r="H19" i="13"/>
  <c r="G19" i="13"/>
  <c r="F19" i="13"/>
  <c r="E19" i="13"/>
  <c r="D19" i="13"/>
  <c r="C19" i="13"/>
  <c r="H18" i="13"/>
  <c r="G18" i="13"/>
  <c r="F18" i="13"/>
  <c r="E18" i="13"/>
  <c r="D18" i="13"/>
  <c r="C18" i="13"/>
  <c r="B23" i="13"/>
  <c r="B21" i="13"/>
  <c r="B20" i="13"/>
  <c r="B19" i="13"/>
  <c r="B18" i="13"/>
  <c r="F15" i="13"/>
  <c r="E15" i="13"/>
  <c r="C15" i="13"/>
  <c r="H13" i="13"/>
  <c r="G13" i="13"/>
  <c r="F13" i="13"/>
  <c r="E13" i="13"/>
  <c r="D13" i="13"/>
  <c r="C13" i="13"/>
  <c r="H12" i="13"/>
  <c r="G12" i="13"/>
  <c r="F12" i="13"/>
  <c r="E12" i="13"/>
  <c r="D12" i="13"/>
  <c r="C12" i="13"/>
  <c r="H11" i="13"/>
  <c r="G11" i="13"/>
  <c r="F11" i="13"/>
  <c r="E11" i="13"/>
  <c r="D11" i="13"/>
  <c r="C11" i="13"/>
  <c r="H10" i="13"/>
  <c r="G10" i="13"/>
  <c r="F10" i="13"/>
  <c r="E10" i="13"/>
  <c r="D10" i="13"/>
  <c r="C10" i="13"/>
  <c r="B15" i="13"/>
  <c r="B13" i="13"/>
  <c r="B12" i="13"/>
  <c r="B11" i="13"/>
  <c r="B10" i="13"/>
  <c r="AQ22" i="6"/>
  <c r="AQ21" i="6"/>
  <c r="AQ20" i="6"/>
  <c r="AQ19" i="6"/>
  <c r="AQ18" i="6"/>
  <c r="AQ17" i="6"/>
  <c r="AQ16" i="6"/>
  <c r="AQ15" i="6"/>
  <c r="AQ14" i="6"/>
  <c r="AQ13" i="6"/>
  <c r="AQ12" i="6"/>
  <c r="AQ11" i="6"/>
  <c r="AQ10" i="6"/>
  <c r="AQ9" i="6"/>
  <c r="AQ8" i="6"/>
  <c r="AQ7" i="6"/>
  <c r="AQ6" i="6"/>
  <c r="AQ5" i="6"/>
  <c r="AQ4" i="6"/>
  <c r="AQ3" i="6"/>
  <c r="AQ2" i="6"/>
  <c r="H5" i="13"/>
  <c r="H3" i="13"/>
  <c r="H2" i="13"/>
  <c r="G5" i="13"/>
  <c r="G3" i="13"/>
  <c r="G2" i="13"/>
  <c r="F7" i="13"/>
  <c r="F5" i="13"/>
  <c r="F4" i="13"/>
  <c r="F3" i="13"/>
  <c r="F2" i="13"/>
  <c r="E7" i="13"/>
  <c r="E5" i="13"/>
  <c r="E4" i="13"/>
  <c r="E3" i="13"/>
  <c r="E2" i="13"/>
  <c r="D5" i="13"/>
  <c r="D3" i="13"/>
  <c r="D2" i="13"/>
  <c r="C7" i="13"/>
  <c r="C5" i="13"/>
  <c r="C4" i="13"/>
  <c r="C3" i="13"/>
  <c r="C2" i="13"/>
  <c r="B7" i="13"/>
  <c r="B5" i="13"/>
  <c r="B4" i="13"/>
  <c r="B3" i="13"/>
  <c r="B2" i="13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5" i="10"/>
  <c r="E4" i="10"/>
  <c r="E3" i="10"/>
  <c r="E2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L10" i="10"/>
  <c r="L9" i="10"/>
  <c r="L8" i="10"/>
  <c r="L7" i="10"/>
  <c r="L6" i="10"/>
  <c r="L5" i="10"/>
  <c r="L4" i="10"/>
  <c r="L3" i="10"/>
  <c r="L2" i="10"/>
  <c r="AP22" i="9"/>
  <c r="AP21" i="9"/>
  <c r="AP20" i="9"/>
  <c r="AP19" i="9"/>
  <c r="AP18" i="9"/>
  <c r="AP17" i="9"/>
  <c r="AP16" i="9"/>
  <c r="AP15" i="9"/>
  <c r="AP14" i="9"/>
  <c r="AP13" i="9"/>
  <c r="AP12" i="9"/>
  <c r="AP11" i="9"/>
  <c r="AP10" i="9"/>
  <c r="AP9" i="9"/>
  <c r="AP8" i="9"/>
  <c r="AP7" i="9"/>
  <c r="AP6" i="9"/>
  <c r="AP5" i="9"/>
  <c r="AP4" i="9"/>
  <c r="AP3" i="9"/>
  <c r="AQ22" i="9"/>
  <c r="AQ21" i="9"/>
  <c r="AQ20" i="9"/>
  <c r="AQ19" i="9"/>
  <c r="AQ18" i="9"/>
  <c r="AQ17" i="9"/>
  <c r="AQ16" i="9"/>
  <c r="AQ15" i="9"/>
  <c r="AQ14" i="9"/>
  <c r="AQ13" i="9"/>
  <c r="AQ12" i="9"/>
  <c r="AQ11" i="9"/>
  <c r="AQ10" i="9"/>
  <c r="AQ9" i="9"/>
  <c r="AQ8" i="9"/>
  <c r="AQ7" i="9"/>
  <c r="AQ6" i="9"/>
  <c r="AQ5" i="9"/>
  <c r="AQ4" i="9"/>
  <c r="AQ3" i="9"/>
  <c r="AQ2" i="9"/>
  <c r="AP2" i="9"/>
  <c r="G2" i="10" s="1"/>
  <c r="AX22" i="7"/>
  <c r="AX21" i="7"/>
  <c r="AX20" i="7"/>
  <c r="AX19" i="7"/>
  <c r="AX18" i="7"/>
  <c r="AX17" i="7"/>
  <c r="AX16" i="7"/>
  <c r="AX15" i="7"/>
  <c r="AX14" i="7"/>
  <c r="AX13" i="7"/>
  <c r="AX12" i="7"/>
  <c r="AX11" i="7"/>
  <c r="AX10" i="7"/>
  <c r="AX9" i="7"/>
  <c r="AX8" i="7"/>
  <c r="AX7" i="7"/>
  <c r="AX6" i="7"/>
  <c r="AX5" i="7"/>
  <c r="AX4" i="7"/>
  <c r="AX3" i="7"/>
  <c r="AX2" i="7"/>
  <c r="AS2" i="7"/>
  <c r="AS22" i="7"/>
  <c r="AS21" i="7"/>
  <c r="AS20" i="7"/>
  <c r="AS19" i="7"/>
  <c r="AS18" i="7"/>
  <c r="AS17" i="7"/>
  <c r="AS16" i="7"/>
  <c r="AS15" i="7"/>
  <c r="AS14" i="7"/>
  <c r="AS13" i="7"/>
  <c r="AS12" i="7"/>
  <c r="AS11" i="7"/>
  <c r="AS10" i="7"/>
  <c r="AS9" i="7"/>
  <c r="AS8" i="7"/>
  <c r="AS7" i="7"/>
  <c r="AS6" i="7"/>
  <c r="AS5" i="7"/>
  <c r="AS4" i="7"/>
  <c r="AS3" i="7"/>
  <c r="AT22" i="7"/>
  <c r="AT21" i="7"/>
  <c r="AT20" i="7"/>
  <c r="AT19" i="7"/>
  <c r="AT18" i="7"/>
  <c r="AT17" i="7"/>
  <c r="AT16" i="7"/>
  <c r="AT15" i="7"/>
  <c r="AT14" i="7"/>
  <c r="AT13" i="7"/>
  <c r="AT12" i="7"/>
  <c r="AT11" i="7"/>
  <c r="AT10" i="7"/>
  <c r="AT9" i="7"/>
  <c r="AT8" i="7"/>
  <c r="AT7" i="7"/>
  <c r="AT6" i="7"/>
  <c r="AT5" i="7"/>
  <c r="AT4" i="7"/>
  <c r="AT3" i="7"/>
  <c r="AT2" i="7"/>
  <c r="AN22" i="5"/>
  <c r="AN21" i="5"/>
  <c r="AN20" i="5"/>
  <c r="AN19" i="5"/>
  <c r="AN18" i="5"/>
  <c r="AN17" i="5"/>
  <c r="AN16" i="5"/>
  <c r="AN15" i="5"/>
  <c r="AN14" i="5"/>
  <c r="AN13" i="5"/>
  <c r="AN12" i="5"/>
  <c r="AN11" i="5"/>
  <c r="AN10" i="5"/>
  <c r="AN9" i="5"/>
  <c r="AN8" i="5"/>
  <c r="AN7" i="5"/>
  <c r="AN6" i="5"/>
  <c r="AN5" i="5"/>
  <c r="AN4" i="5"/>
  <c r="AN3" i="5"/>
  <c r="AN2" i="5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4" i="10"/>
  <c r="G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D7" i="10"/>
  <c r="D6" i="10"/>
  <c r="D5" i="10"/>
  <c r="D4" i="10"/>
  <c r="D3" i="10"/>
  <c r="D2" i="10"/>
  <c r="C22" i="10"/>
  <c r="C21" i="10"/>
  <c r="C20" i="10"/>
  <c r="C19" i="10"/>
  <c r="C18" i="10"/>
  <c r="C17" i="10"/>
  <c r="C16" i="10"/>
  <c r="C15" i="10"/>
  <c r="C14" i="10"/>
  <c r="C13" i="10"/>
  <c r="C12" i="10"/>
  <c r="C11" i="10"/>
  <c r="C10" i="10"/>
  <c r="C9" i="10"/>
  <c r="C8" i="10"/>
  <c r="C7" i="10"/>
  <c r="C6" i="10"/>
  <c r="C5" i="10"/>
  <c r="C4" i="10"/>
  <c r="C3" i="10"/>
  <c r="C2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6" i="10"/>
  <c r="B5" i="10"/>
  <c r="B4" i="10"/>
  <c r="B3" i="10"/>
  <c r="B2" i="10"/>
  <c r="K22" i="10"/>
  <c r="J22" i="10"/>
  <c r="I22" i="10"/>
  <c r="K21" i="10"/>
  <c r="J21" i="10"/>
  <c r="I21" i="10"/>
  <c r="K20" i="10"/>
  <c r="J20" i="10"/>
  <c r="I20" i="10"/>
  <c r="K19" i="10"/>
  <c r="J19" i="10"/>
  <c r="I19" i="10"/>
  <c r="K18" i="10"/>
  <c r="J18" i="10"/>
  <c r="I18" i="10"/>
  <c r="K17" i="10"/>
  <c r="J17" i="10"/>
  <c r="I17" i="10"/>
  <c r="K16" i="10"/>
  <c r="J16" i="10"/>
  <c r="I16" i="10"/>
  <c r="K15" i="10"/>
  <c r="J15" i="10"/>
  <c r="I15" i="10"/>
  <c r="K14" i="10"/>
  <c r="J14" i="10"/>
  <c r="I14" i="10"/>
  <c r="K13" i="10"/>
  <c r="J13" i="10"/>
  <c r="I13" i="10"/>
  <c r="K12" i="10"/>
  <c r="J12" i="10"/>
  <c r="I12" i="10"/>
  <c r="K11" i="10"/>
  <c r="J11" i="10"/>
  <c r="I11" i="10"/>
  <c r="K10" i="10"/>
  <c r="J10" i="10"/>
  <c r="I10" i="10"/>
  <c r="K9" i="10"/>
  <c r="J9" i="10"/>
  <c r="I9" i="10"/>
  <c r="K8" i="10"/>
  <c r="J8" i="10"/>
  <c r="I8" i="10"/>
  <c r="K7" i="10"/>
  <c r="J7" i="10"/>
  <c r="I7" i="10"/>
  <c r="K6" i="10"/>
  <c r="J6" i="10"/>
  <c r="I6" i="10"/>
  <c r="K5" i="10"/>
  <c r="J5" i="10"/>
  <c r="I5" i="10"/>
  <c r="K4" i="10"/>
  <c r="J4" i="10"/>
  <c r="I4" i="10"/>
  <c r="K3" i="10"/>
  <c r="J3" i="10"/>
  <c r="I3" i="10"/>
  <c r="K2" i="10"/>
  <c r="J2" i="10"/>
  <c r="I2" i="10"/>
  <c r="BC22" i="4"/>
  <c r="BB22" i="4"/>
  <c r="BA22" i="4"/>
  <c r="BC21" i="4"/>
  <c r="BB21" i="4"/>
  <c r="BA21" i="4"/>
  <c r="BC20" i="4"/>
  <c r="BB20" i="4"/>
  <c r="BA20" i="4"/>
  <c r="BC19" i="4"/>
  <c r="BB19" i="4"/>
  <c r="BA19" i="4"/>
  <c r="BC18" i="4"/>
  <c r="BB18" i="4"/>
  <c r="BA18" i="4"/>
  <c r="BC17" i="4"/>
  <c r="BB17" i="4"/>
  <c r="BA17" i="4"/>
  <c r="BC16" i="4"/>
  <c r="BB16" i="4"/>
  <c r="BA16" i="4"/>
  <c r="BC15" i="4"/>
  <c r="BB15" i="4"/>
  <c r="BA15" i="4"/>
  <c r="BC14" i="4"/>
  <c r="BB14" i="4"/>
  <c r="BA14" i="4"/>
  <c r="BC13" i="4"/>
  <c r="BB13" i="4"/>
  <c r="BA13" i="4"/>
  <c r="BC12" i="4"/>
  <c r="BB12" i="4"/>
  <c r="BA12" i="4"/>
  <c r="BC11" i="4"/>
  <c r="BB11" i="4"/>
  <c r="BA11" i="4"/>
  <c r="BC10" i="4"/>
  <c r="BB10" i="4"/>
  <c r="BA10" i="4"/>
  <c r="BC9" i="4"/>
  <c r="BB9" i="4"/>
  <c r="BA9" i="4"/>
  <c r="BC8" i="4"/>
  <c r="BB8" i="4"/>
  <c r="BA8" i="4"/>
  <c r="BC7" i="4"/>
  <c r="BB7" i="4"/>
  <c r="BA7" i="4"/>
  <c r="BC6" i="4"/>
  <c r="BB6" i="4"/>
  <c r="BA6" i="4"/>
  <c r="BC5" i="4"/>
  <c r="BB5" i="4"/>
  <c r="BA5" i="4"/>
  <c r="BC4" i="4"/>
  <c r="BB4" i="4"/>
  <c r="BA4" i="4"/>
  <c r="BC3" i="4"/>
  <c r="BB3" i="4"/>
  <c r="BA3" i="4"/>
  <c r="BC2" i="4"/>
  <c r="BB2" i="4"/>
  <c r="BA2" i="4"/>
  <c r="AT22" i="4"/>
  <c r="AT21" i="4"/>
  <c r="AT20" i="4"/>
  <c r="AT19" i="4"/>
  <c r="AY19" i="4" s="1"/>
  <c r="AT18" i="4"/>
  <c r="AT17" i="4"/>
  <c r="AY17" i="4" s="1"/>
  <c r="AT16" i="4"/>
  <c r="AT15" i="4"/>
  <c r="AT14" i="4"/>
  <c r="AY14" i="4" s="1"/>
  <c r="AT13" i="4"/>
  <c r="AY13" i="4" s="1"/>
  <c r="AT12" i="4"/>
  <c r="AT11" i="4"/>
  <c r="AT10" i="4"/>
  <c r="AT9" i="4"/>
  <c r="AT8" i="4"/>
  <c r="AT7" i="4"/>
  <c r="AT6" i="4"/>
  <c r="AT5" i="4"/>
  <c r="AT4" i="4"/>
  <c r="AT3" i="4"/>
  <c r="AT2" i="4"/>
  <c r="AV22" i="4"/>
  <c r="AV21" i="4"/>
  <c r="AV20" i="4"/>
  <c r="AV19" i="4"/>
  <c r="AX19" i="4" s="1"/>
  <c r="AV18" i="4"/>
  <c r="AV17" i="4"/>
  <c r="AV16" i="4"/>
  <c r="AV15" i="4"/>
  <c r="AV14" i="4"/>
  <c r="AV13" i="4"/>
  <c r="AV12" i="4"/>
  <c r="AV11" i="4"/>
  <c r="AV10" i="4"/>
  <c r="AV9" i="4"/>
  <c r="AV8" i="4"/>
  <c r="AX8" i="4" s="1"/>
  <c r="AV7" i="4"/>
  <c r="AV6" i="4"/>
  <c r="AV5" i="4"/>
  <c r="AV4" i="4"/>
  <c r="AX4" i="4" s="1"/>
  <c r="AV3" i="4"/>
  <c r="AV2" i="4"/>
  <c r="AV1" i="4"/>
  <c r="AU22" i="4"/>
  <c r="AU21" i="4"/>
  <c r="AZ21" i="4" s="1"/>
  <c r="AU20" i="4"/>
  <c r="AU19" i="4"/>
  <c r="AU18" i="4"/>
  <c r="AZ18" i="4" s="1"/>
  <c r="AU17" i="4"/>
  <c r="AU16" i="4"/>
  <c r="AU15" i="4"/>
  <c r="AU14" i="4"/>
  <c r="AZ14" i="4" s="1"/>
  <c r="AU13" i="4"/>
  <c r="AZ13" i="4" s="1"/>
  <c r="AU12" i="4"/>
  <c r="AU11" i="4"/>
  <c r="AU10" i="4"/>
  <c r="AU9" i="4"/>
  <c r="AZ9" i="4" s="1"/>
  <c r="AU8" i="4"/>
  <c r="AU7" i="4"/>
  <c r="AU6" i="4"/>
  <c r="AU5" i="4"/>
  <c r="AZ5" i="4" s="1"/>
  <c r="AU4" i="4"/>
  <c r="AU3" i="4"/>
  <c r="AU2" i="4"/>
  <c r="AZ2" i="4" s="1"/>
  <c r="AU1" i="4"/>
  <c r="AS22" i="4"/>
  <c r="AR22" i="4"/>
  <c r="AS21" i="4"/>
  <c r="AR21" i="4"/>
  <c r="AS20" i="4"/>
  <c r="AR20" i="4"/>
  <c r="AS19" i="4"/>
  <c r="AR19" i="4"/>
  <c r="AS18" i="4"/>
  <c r="AR18" i="4"/>
  <c r="AS17" i="4"/>
  <c r="AR17" i="4"/>
  <c r="AS16" i="4"/>
  <c r="AR16" i="4"/>
  <c r="AS15" i="4"/>
  <c r="AR15" i="4"/>
  <c r="AS14" i="4"/>
  <c r="AR14" i="4"/>
  <c r="AS13" i="4"/>
  <c r="AR13" i="4"/>
  <c r="AS12" i="4"/>
  <c r="AR12" i="4"/>
  <c r="AS11" i="4"/>
  <c r="AR11" i="4"/>
  <c r="AS10" i="4"/>
  <c r="AR10" i="4"/>
  <c r="AS9" i="4"/>
  <c r="AR9" i="4"/>
  <c r="AS8" i="4"/>
  <c r="AR8" i="4"/>
  <c r="AS7" i="4"/>
  <c r="AR7" i="4"/>
  <c r="AS6" i="4"/>
  <c r="AR6" i="4"/>
  <c r="AS5" i="4"/>
  <c r="AR5" i="4"/>
  <c r="AS4" i="4"/>
  <c r="AR4" i="4"/>
  <c r="AS3" i="4"/>
  <c r="AR3" i="4"/>
  <c r="AS2" i="4"/>
  <c r="AR2" i="4"/>
  <c r="AS1" i="4"/>
  <c r="AR1" i="4"/>
  <c r="AQ22" i="4"/>
  <c r="AQ21" i="4"/>
  <c r="AQ20" i="4"/>
  <c r="AQ19" i="4"/>
  <c r="AQ18" i="4"/>
  <c r="AQ17" i="4"/>
  <c r="AQ16" i="4"/>
  <c r="AQ15" i="4"/>
  <c r="AQ14" i="4"/>
  <c r="AQ13" i="4"/>
  <c r="AQ12" i="4"/>
  <c r="AQ11" i="4"/>
  <c r="AQ10" i="4"/>
  <c r="AQ9" i="4"/>
  <c r="AQ8" i="4"/>
  <c r="AQ7" i="4"/>
  <c r="AQ6" i="4"/>
  <c r="AQ5" i="4"/>
  <c r="AQ4" i="4"/>
  <c r="AQ3" i="4"/>
  <c r="AQ2" i="4"/>
  <c r="AX22" i="4"/>
  <c r="AZ22" i="4"/>
  <c r="AY22" i="4"/>
  <c r="AY21" i="4"/>
  <c r="AZ20" i="4"/>
  <c r="AY20" i="4"/>
  <c r="AX20" i="4"/>
  <c r="AZ19" i="4"/>
  <c r="AX18" i="4"/>
  <c r="AY18" i="4"/>
  <c r="AX17" i="4"/>
  <c r="AZ17" i="4"/>
  <c r="AZ16" i="4"/>
  <c r="AY16" i="4"/>
  <c r="AX16" i="4"/>
  <c r="AZ15" i="4"/>
  <c r="AY15" i="4"/>
  <c r="AX14" i="4"/>
  <c r="AZ12" i="4"/>
  <c r="AY12" i="4"/>
  <c r="AX12" i="4"/>
  <c r="AX11" i="4"/>
  <c r="AZ11" i="4"/>
  <c r="AY11" i="4"/>
  <c r="AX10" i="4"/>
  <c r="AZ10" i="4"/>
  <c r="AY10" i="4"/>
  <c r="AY9" i="4"/>
  <c r="AZ8" i="4"/>
  <c r="AY8" i="4"/>
  <c r="AZ7" i="4"/>
  <c r="AY7" i="4"/>
  <c r="AX6" i="4"/>
  <c r="AZ6" i="4"/>
  <c r="AY6" i="4"/>
  <c r="AY5" i="4"/>
  <c r="AZ4" i="4"/>
  <c r="AY4" i="4"/>
  <c r="AZ3" i="4"/>
  <c r="AY3" i="4"/>
  <c r="AX2" i="4"/>
  <c r="AY2" i="4"/>
  <c r="AW22" i="5"/>
  <c r="AU22" i="5"/>
  <c r="AW21" i="5"/>
  <c r="AU21" i="5"/>
  <c r="AW20" i="5"/>
  <c r="AU20" i="5"/>
  <c r="AW19" i="5"/>
  <c r="AU19" i="5"/>
  <c r="AW18" i="5"/>
  <c r="AU18" i="5"/>
  <c r="AW17" i="5"/>
  <c r="AU17" i="5"/>
  <c r="AW16" i="5"/>
  <c r="AU16" i="5"/>
  <c r="AW15" i="5"/>
  <c r="AU15" i="5"/>
  <c r="AW14" i="5"/>
  <c r="AU14" i="5"/>
  <c r="AW13" i="5"/>
  <c r="AU13" i="5"/>
  <c r="AW12" i="5"/>
  <c r="AU12" i="5"/>
  <c r="AW11" i="5"/>
  <c r="AU11" i="5"/>
  <c r="AW10" i="5"/>
  <c r="AU10" i="5"/>
  <c r="AW9" i="5"/>
  <c r="AU9" i="5"/>
  <c r="AW8" i="5"/>
  <c r="AU8" i="5"/>
  <c r="AW7" i="5"/>
  <c r="AU7" i="5"/>
  <c r="AW6" i="5"/>
  <c r="AU6" i="5"/>
  <c r="AW5" i="5"/>
  <c r="AU5" i="5"/>
  <c r="AW4" i="5"/>
  <c r="AU4" i="5"/>
  <c r="AW3" i="5"/>
  <c r="AU3" i="5"/>
  <c r="AW2" i="5"/>
  <c r="AU2" i="5"/>
  <c r="AO22" i="5"/>
  <c r="AO21" i="5"/>
  <c r="AO20" i="5"/>
  <c r="AO19" i="5"/>
  <c r="AT19" i="5" s="1"/>
  <c r="AO18" i="5"/>
  <c r="AO17" i="5"/>
  <c r="AO16" i="5"/>
  <c r="AT16" i="5" s="1"/>
  <c r="AO15" i="5"/>
  <c r="AO14" i="5"/>
  <c r="AO13" i="5"/>
  <c r="AT13" i="5" s="1"/>
  <c r="AO12" i="5"/>
  <c r="AO11" i="5"/>
  <c r="AT11" i="5" s="1"/>
  <c r="AO10" i="5"/>
  <c r="AO9" i="5"/>
  <c r="AT9" i="5" s="1"/>
  <c r="AO8" i="5"/>
  <c r="AO7" i="5"/>
  <c r="AT7" i="5" s="1"/>
  <c r="AO6" i="5"/>
  <c r="AO5" i="5"/>
  <c r="AO4" i="5"/>
  <c r="AO3" i="5"/>
  <c r="AT3" i="5" s="1"/>
  <c r="AO2" i="5"/>
  <c r="AO1" i="5"/>
  <c r="AS22" i="5"/>
  <c r="AV22" i="5" s="1"/>
  <c r="AS19" i="5"/>
  <c r="AV19" i="5" s="1"/>
  <c r="AS18" i="5"/>
  <c r="AV18" i="5" s="1"/>
  <c r="AS15" i="5"/>
  <c r="AV15" i="5" s="1"/>
  <c r="AS14" i="5"/>
  <c r="AV14" i="5" s="1"/>
  <c r="AS10" i="5"/>
  <c r="AV10" i="5" s="1"/>
  <c r="AS6" i="5"/>
  <c r="AV6" i="5" s="1"/>
  <c r="AS2" i="5"/>
  <c r="AV2" i="5" s="1"/>
  <c r="AM22" i="5"/>
  <c r="AM21" i="5"/>
  <c r="AM20" i="5"/>
  <c r="AM19" i="5"/>
  <c r="AR19" i="5" s="1"/>
  <c r="AM18" i="5"/>
  <c r="AR18" i="5" s="1"/>
  <c r="AM17" i="5"/>
  <c r="AM16" i="5"/>
  <c r="AM15" i="5"/>
  <c r="AM14" i="5"/>
  <c r="AM13" i="5"/>
  <c r="AM12" i="5"/>
  <c r="AM11" i="5"/>
  <c r="AM10" i="5"/>
  <c r="AM9" i="5"/>
  <c r="AM8" i="5"/>
  <c r="AM7" i="5"/>
  <c r="AR7" i="5" s="1"/>
  <c r="AM6" i="5"/>
  <c r="AM5" i="5"/>
  <c r="AM4" i="5"/>
  <c r="AM3" i="5"/>
  <c r="AR3" i="5" s="1"/>
  <c r="AM2" i="5"/>
  <c r="AM1" i="5"/>
  <c r="AL22" i="5"/>
  <c r="AL21" i="5"/>
  <c r="AL20" i="5"/>
  <c r="AL19" i="5"/>
  <c r="AL18" i="5"/>
  <c r="AL17" i="5"/>
  <c r="AL16" i="5"/>
  <c r="AL15" i="5"/>
  <c r="AL14" i="5"/>
  <c r="AL13" i="5"/>
  <c r="AL12" i="5"/>
  <c r="AL11" i="5"/>
  <c r="AL10" i="5"/>
  <c r="AL9" i="5"/>
  <c r="AL8" i="5"/>
  <c r="AL7" i="5"/>
  <c r="AL6" i="5"/>
  <c r="AL5" i="5"/>
  <c r="AL4" i="5"/>
  <c r="AL3" i="5"/>
  <c r="AL2" i="5"/>
  <c r="AL1" i="5"/>
  <c r="AK22" i="5"/>
  <c r="AK21" i="5"/>
  <c r="AK20" i="5"/>
  <c r="AK19" i="5"/>
  <c r="AK18" i="5"/>
  <c r="AK17" i="5"/>
  <c r="AK16" i="5"/>
  <c r="AK15" i="5"/>
  <c r="AK14" i="5"/>
  <c r="AK13" i="5"/>
  <c r="AK12" i="5"/>
  <c r="AK11" i="5"/>
  <c r="AK10" i="5"/>
  <c r="AK9" i="5"/>
  <c r="AK8" i="5"/>
  <c r="AK7" i="5"/>
  <c r="AK6" i="5"/>
  <c r="AK5" i="5"/>
  <c r="AK4" i="5"/>
  <c r="AK3" i="5"/>
  <c r="AK2" i="5"/>
  <c r="AP22" i="5"/>
  <c r="AT22" i="5"/>
  <c r="AP21" i="5"/>
  <c r="AR21" i="5" s="1"/>
  <c r="AT21" i="5"/>
  <c r="AS21" i="5"/>
  <c r="AV21" i="5" s="1"/>
  <c r="AP20" i="5"/>
  <c r="AR20" i="5" s="1"/>
  <c r="AT20" i="5"/>
  <c r="AS20" i="5"/>
  <c r="AV20" i="5" s="1"/>
  <c r="AP19" i="5"/>
  <c r="AP18" i="5"/>
  <c r="AT18" i="5"/>
  <c r="AP17" i="5"/>
  <c r="AR17" i="5" s="1"/>
  <c r="AT17" i="5"/>
  <c r="AS17" i="5"/>
  <c r="AV17" i="5" s="1"/>
  <c r="AP16" i="5"/>
  <c r="AR16" i="5" s="1"/>
  <c r="AS16" i="5"/>
  <c r="AV16" i="5" s="1"/>
  <c r="AP15" i="5"/>
  <c r="AT15" i="5"/>
  <c r="AR15" i="5"/>
  <c r="AP14" i="5"/>
  <c r="AR14" i="5" s="1"/>
  <c r="AT14" i="5"/>
  <c r="AP13" i="5"/>
  <c r="AR13" i="5" s="1"/>
  <c r="AS13" i="5"/>
  <c r="AV13" i="5" s="1"/>
  <c r="AP12" i="5"/>
  <c r="AR12" i="5" s="1"/>
  <c r="AT12" i="5"/>
  <c r="AS12" i="5"/>
  <c r="AV12" i="5" s="1"/>
  <c r="AP11" i="5"/>
  <c r="AS11" i="5"/>
  <c r="AV11" i="5" s="1"/>
  <c r="AR11" i="5"/>
  <c r="AP10" i="5"/>
  <c r="AT10" i="5"/>
  <c r="AP9" i="5"/>
  <c r="AR9" i="5" s="1"/>
  <c r="AS9" i="5"/>
  <c r="AV9" i="5" s="1"/>
  <c r="AP8" i="5"/>
  <c r="AR8" i="5" s="1"/>
  <c r="AT8" i="5"/>
  <c r="AS8" i="5"/>
  <c r="AV8" i="5" s="1"/>
  <c r="AP7" i="5"/>
  <c r="AS7" i="5"/>
  <c r="AV7" i="5" s="1"/>
  <c r="AP6" i="5"/>
  <c r="AT6" i="5"/>
  <c r="AP5" i="5"/>
  <c r="AR5" i="5" s="1"/>
  <c r="AT5" i="5"/>
  <c r="AS5" i="5"/>
  <c r="AV5" i="5" s="1"/>
  <c r="AP4" i="5"/>
  <c r="AR4" i="5" s="1"/>
  <c r="AT4" i="5"/>
  <c r="AS4" i="5"/>
  <c r="AV4" i="5" s="1"/>
  <c r="AP3" i="5"/>
  <c r="AS3" i="5"/>
  <c r="AV3" i="5" s="1"/>
  <c r="AP2" i="5"/>
  <c r="AT2" i="5"/>
  <c r="AP1" i="5"/>
  <c r="AX22" i="6"/>
  <c r="AW22" i="6"/>
  <c r="AX21" i="6"/>
  <c r="AW21" i="6"/>
  <c r="AX20" i="6"/>
  <c r="AW20" i="6"/>
  <c r="AX19" i="6"/>
  <c r="AW19" i="6"/>
  <c r="AX18" i="6"/>
  <c r="AW18" i="6"/>
  <c r="AX17" i="6"/>
  <c r="AW17" i="6"/>
  <c r="AX16" i="6"/>
  <c r="AW16" i="6"/>
  <c r="AX15" i="6"/>
  <c r="AW15" i="6"/>
  <c r="AX14" i="6"/>
  <c r="AW14" i="6"/>
  <c r="AX13" i="6"/>
  <c r="AW13" i="6"/>
  <c r="AX12" i="6"/>
  <c r="AW12" i="6"/>
  <c r="AX11" i="6"/>
  <c r="AW11" i="6"/>
  <c r="AX10" i="6"/>
  <c r="AW10" i="6"/>
  <c r="AX9" i="6"/>
  <c r="AW9" i="6"/>
  <c r="AX8" i="6"/>
  <c r="AW8" i="6"/>
  <c r="AX7" i="6"/>
  <c r="AW7" i="6"/>
  <c r="AX6" i="6"/>
  <c r="AW6" i="6"/>
  <c r="AX5" i="6"/>
  <c r="AW5" i="6"/>
  <c r="AX4" i="6"/>
  <c r="AW4" i="6"/>
  <c r="AX3" i="6"/>
  <c r="AW3" i="6"/>
  <c r="AW2" i="6"/>
  <c r="AX2" i="6"/>
  <c r="AE23" i="10" l="1"/>
  <c r="AX15" i="5"/>
  <c r="AX16" i="5"/>
  <c r="AX21" i="5"/>
  <c r="AX3" i="5"/>
  <c r="AX7" i="5"/>
  <c r="AX19" i="5"/>
  <c r="AX8" i="5"/>
  <c r="AX20" i="5"/>
  <c r="BD20" i="4"/>
  <c r="BD16" i="4"/>
  <c r="BD12" i="4"/>
  <c r="BD18" i="4"/>
  <c r="BD22" i="4"/>
  <c r="BD4" i="4"/>
  <c r="BD8" i="4"/>
  <c r="BD10" i="4"/>
  <c r="AX7" i="4"/>
  <c r="BD7" i="4" s="1"/>
  <c r="AX13" i="4"/>
  <c r="AX5" i="4"/>
  <c r="BD5" i="4" s="1"/>
  <c r="AX15" i="4"/>
  <c r="BD15" i="4" s="1"/>
  <c r="AX3" i="4"/>
  <c r="BD3" i="4" s="1"/>
  <c r="AX9" i="4"/>
  <c r="BD9" i="4" s="1"/>
  <c r="AX21" i="4"/>
  <c r="BD21" i="4" s="1"/>
  <c r="BD11" i="4"/>
  <c r="BD13" i="4"/>
  <c r="BD17" i="4"/>
  <c r="BD19" i="4"/>
  <c r="BD2" i="4"/>
  <c r="BD6" i="4"/>
  <c r="BD14" i="4"/>
  <c r="AX13" i="5"/>
  <c r="AX5" i="5"/>
  <c r="AX11" i="5"/>
  <c r="AX4" i="5"/>
  <c r="AX9" i="5"/>
  <c r="AX12" i="5"/>
  <c r="AX14" i="5"/>
  <c r="AX17" i="5"/>
  <c r="AX18" i="5"/>
  <c r="AR6" i="5"/>
  <c r="AX6" i="5" s="1"/>
  <c r="AR2" i="5"/>
  <c r="AX2" i="5" s="1"/>
  <c r="AR10" i="5"/>
  <c r="AX10" i="5" s="1"/>
  <c r="AR22" i="5"/>
  <c r="AX22" i="5" s="1"/>
  <c r="AV20" i="6"/>
  <c r="AV19" i="6"/>
  <c r="AV16" i="6"/>
  <c r="AV15" i="6"/>
  <c r="AV11" i="6"/>
  <c r="AV7" i="6"/>
  <c r="AV3" i="6"/>
  <c r="AP22" i="6"/>
  <c r="AP21" i="6"/>
  <c r="AP20" i="6"/>
  <c r="AP19" i="6"/>
  <c r="AU19" i="6" s="1"/>
  <c r="AP18" i="6"/>
  <c r="AP17" i="6"/>
  <c r="AP16" i="6"/>
  <c r="AP15" i="6"/>
  <c r="AU15" i="6" s="1"/>
  <c r="AP14" i="6"/>
  <c r="AP13" i="6"/>
  <c r="AP12" i="6"/>
  <c r="AP11" i="6"/>
  <c r="AU11" i="6" s="1"/>
  <c r="AP10" i="6"/>
  <c r="AP9" i="6"/>
  <c r="AP8" i="6"/>
  <c r="AP7" i="6"/>
  <c r="AP6" i="6"/>
  <c r="AP5" i="6"/>
  <c r="AU5" i="6" s="1"/>
  <c r="AP4" i="6"/>
  <c r="AP3" i="6"/>
  <c r="AP2" i="6"/>
  <c r="AU2" i="6" s="1"/>
  <c r="AP1" i="6"/>
  <c r="AO22" i="6"/>
  <c r="AO21" i="6"/>
  <c r="AO20" i="6"/>
  <c r="AT20" i="6" s="1"/>
  <c r="AO19" i="6"/>
  <c r="AO18" i="6"/>
  <c r="AO17" i="6"/>
  <c r="AO16" i="6"/>
  <c r="AT16" i="6" s="1"/>
  <c r="AO15" i="6"/>
  <c r="AO14" i="6"/>
  <c r="AO13" i="6"/>
  <c r="AO12" i="6"/>
  <c r="AT12" i="6" s="1"/>
  <c r="AO11" i="6"/>
  <c r="AO10" i="6"/>
  <c r="AO9" i="6"/>
  <c r="AO8" i="6"/>
  <c r="AT8" i="6" s="1"/>
  <c r="AO7" i="6"/>
  <c r="AO6" i="6"/>
  <c r="AO5" i="6"/>
  <c r="AO4" i="6"/>
  <c r="AT4" i="6" s="1"/>
  <c r="AO3" i="6"/>
  <c r="AO2" i="6"/>
  <c r="AO1" i="6"/>
  <c r="AN22" i="6"/>
  <c r="AN21" i="6"/>
  <c r="AN20" i="6"/>
  <c r="AN19" i="6"/>
  <c r="AN18" i="6"/>
  <c r="AN17" i="6"/>
  <c r="AN16" i="6"/>
  <c r="AN15" i="6"/>
  <c r="AN14" i="6"/>
  <c r="AN13" i="6"/>
  <c r="AN12" i="6"/>
  <c r="AN11" i="6"/>
  <c r="AN10" i="6"/>
  <c r="AN9" i="6"/>
  <c r="AN8" i="6"/>
  <c r="AN7" i="6"/>
  <c r="AN6" i="6"/>
  <c r="AN5" i="6"/>
  <c r="AN4" i="6"/>
  <c r="AN3" i="6"/>
  <c r="AN2" i="6"/>
  <c r="AN1" i="6"/>
  <c r="AM22" i="6"/>
  <c r="AM21" i="6"/>
  <c r="AM20" i="6"/>
  <c r="AM19" i="6"/>
  <c r="AM18" i="6"/>
  <c r="AM17" i="6"/>
  <c r="AM16" i="6"/>
  <c r="AM15" i="6"/>
  <c r="AM14" i="6"/>
  <c r="AM13" i="6"/>
  <c r="AM12" i="6"/>
  <c r="AM11" i="6"/>
  <c r="AM10" i="6"/>
  <c r="AM9" i="6"/>
  <c r="AM8" i="6"/>
  <c r="AM7" i="6"/>
  <c r="AM6" i="6"/>
  <c r="AM5" i="6"/>
  <c r="AM4" i="6"/>
  <c r="AM3" i="6"/>
  <c r="AM2" i="6"/>
  <c r="AR22" i="6"/>
  <c r="AT22" i="6" s="1"/>
  <c r="AV22" i="6"/>
  <c r="AU22" i="6"/>
  <c r="AR21" i="6"/>
  <c r="AT21" i="6" s="1"/>
  <c r="AV21" i="6"/>
  <c r="AU21" i="6"/>
  <c r="AR20" i="6"/>
  <c r="AU20" i="6"/>
  <c r="AR19" i="6"/>
  <c r="AT19" i="6" s="1"/>
  <c r="AR18" i="6"/>
  <c r="AT18" i="6" s="1"/>
  <c r="AV18" i="6"/>
  <c r="AU18" i="6"/>
  <c r="AR17" i="6"/>
  <c r="AT17" i="6" s="1"/>
  <c r="AV17" i="6"/>
  <c r="AU17" i="6"/>
  <c r="AR16" i="6"/>
  <c r="AU16" i="6"/>
  <c r="AR15" i="6"/>
  <c r="AT15" i="6" s="1"/>
  <c r="AR14" i="6"/>
  <c r="AT14" i="6" s="1"/>
  <c r="AV14" i="6"/>
  <c r="AU14" i="6"/>
  <c r="AR13" i="6"/>
  <c r="AT13" i="6" s="1"/>
  <c r="AV13" i="6"/>
  <c r="AU13" i="6"/>
  <c r="AR12" i="6"/>
  <c r="AV12" i="6"/>
  <c r="AU12" i="6"/>
  <c r="AR11" i="6"/>
  <c r="AT11" i="6" s="1"/>
  <c r="AR10" i="6"/>
  <c r="AT10" i="6" s="1"/>
  <c r="AV10" i="6"/>
  <c r="AU10" i="6"/>
  <c r="AR9" i="6"/>
  <c r="AT9" i="6" s="1"/>
  <c r="AV9" i="6"/>
  <c r="AU9" i="6"/>
  <c r="AR8" i="6"/>
  <c r="AV8" i="6"/>
  <c r="AU8" i="6"/>
  <c r="AR7" i="6"/>
  <c r="AT7" i="6" s="1"/>
  <c r="AU7" i="6"/>
  <c r="AR6" i="6"/>
  <c r="AT6" i="6" s="1"/>
  <c r="AV6" i="6"/>
  <c r="AU6" i="6"/>
  <c r="AR5" i="6"/>
  <c r="AT5" i="6" s="1"/>
  <c r="AV5" i="6"/>
  <c r="AR4" i="6"/>
  <c r="AV4" i="6"/>
  <c r="AU4" i="6"/>
  <c r="AR3" i="6"/>
  <c r="AU3" i="6"/>
  <c r="AR2" i="6"/>
  <c r="AT2" i="6" s="1"/>
  <c r="AV2" i="6"/>
  <c r="AR1" i="6"/>
  <c r="AY20" i="7"/>
  <c r="AY16" i="7"/>
  <c r="AY8" i="7"/>
  <c r="AY4" i="7"/>
  <c r="AR22" i="7"/>
  <c r="AR21" i="7"/>
  <c r="AR20" i="7"/>
  <c r="AR19" i="7"/>
  <c r="AR18" i="7"/>
  <c r="AR17" i="7"/>
  <c r="AR16" i="7"/>
  <c r="AR15" i="7"/>
  <c r="AR14" i="7"/>
  <c r="AR13" i="7"/>
  <c r="AR12" i="7"/>
  <c r="AR11" i="7"/>
  <c r="AR10" i="7"/>
  <c r="AR9" i="7"/>
  <c r="AR8" i="7"/>
  <c r="AR7" i="7"/>
  <c r="AR6" i="7"/>
  <c r="AR5" i="7"/>
  <c r="AR4" i="7"/>
  <c r="AR3" i="7"/>
  <c r="AR2" i="7"/>
  <c r="AR1" i="7"/>
  <c r="AQ22" i="7"/>
  <c r="AQ21" i="7"/>
  <c r="AQ20" i="7"/>
  <c r="AQ19" i="7"/>
  <c r="AQ18" i="7"/>
  <c r="AQ17" i="7"/>
  <c r="AQ16" i="7"/>
  <c r="AQ15" i="7"/>
  <c r="AQ14" i="7"/>
  <c r="AQ13" i="7"/>
  <c r="AQ12" i="7"/>
  <c r="AQ11" i="7"/>
  <c r="AQ10" i="7"/>
  <c r="AQ9" i="7"/>
  <c r="AQ8" i="7"/>
  <c r="AQ7" i="7"/>
  <c r="AQ6" i="7"/>
  <c r="AQ5" i="7"/>
  <c r="AQ4" i="7"/>
  <c r="AQ3" i="7"/>
  <c r="AQ2" i="7"/>
  <c r="AQ1" i="7"/>
  <c r="AU22" i="7"/>
  <c r="AW22" i="7" s="1"/>
  <c r="AZ22" i="7" s="1"/>
  <c r="AY22" i="7"/>
  <c r="BB22" i="7" s="1"/>
  <c r="BA22" i="7"/>
  <c r="AP22" i="7"/>
  <c r="AU21" i="7"/>
  <c r="AY21" i="7"/>
  <c r="BB21" i="7" s="1"/>
  <c r="AW21" i="7"/>
  <c r="AZ21" i="7" s="1"/>
  <c r="AP21" i="7"/>
  <c r="AU20" i="7"/>
  <c r="AW20" i="7"/>
  <c r="AZ20" i="7" s="1"/>
  <c r="AP20" i="7"/>
  <c r="AU19" i="7"/>
  <c r="AY19" i="7"/>
  <c r="AW19" i="7"/>
  <c r="AZ19" i="7" s="1"/>
  <c r="AP19" i="7"/>
  <c r="AU18" i="7"/>
  <c r="AW18" i="7" s="1"/>
  <c r="AZ18" i="7" s="1"/>
  <c r="AY18" i="7"/>
  <c r="BB18" i="7" s="1"/>
  <c r="BA18" i="7"/>
  <c r="AP18" i="7"/>
  <c r="AU17" i="7"/>
  <c r="AY17" i="7"/>
  <c r="BB17" i="7" s="1"/>
  <c r="AW17" i="7"/>
  <c r="AZ17" i="7" s="1"/>
  <c r="AP17" i="7"/>
  <c r="AU16" i="7"/>
  <c r="AW16" i="7" s="1"/>
  <c r="AZ16" i="7" s="1"/>
  <c r="AP16" i="7"/>
  <c r="AU15" i="7"/>
  <c r="AY15" i="7"/>
  <c r="AW15" i="7"/>
  <c r="AZ15" i="7" s="1"/>
  <c r="AP15" i="7"/>
  <c r="AU14" i="7"/>
  <c r="AW14" i="7" s="1"/>
  <c r="AZ14" i="7" s="1"/>
  <c r="AY14" i="7"/>
  <c r="BB14" i="7" s="1"/>
  <c r="BA14" i="7"/>
  <c r="AP14" i="7"/>
  <c r="AU13" i="7"/>
  <c r="AY13" i="7"/>
  <c r="BB13" i="7" s="1"/>
  <c r="AW13" i="7"/>
  <c r="AZ13" i="7" s="1"/>
  <c r="AP13" i="7"/>
  <c r="AU12" i="7"/>
  <c r="AW12" i="7" s="1"/>
  <c r="AZ12" i="7" s="1"/>
  <c r="AY12" i="7"/>
  <c r="AP12" i="7"/>
  <c r="AU11" i="7"/>
  <c r="AY11" i="7"/>
  <c r="AW11" i="7"/>
  <c r="AZ11" i="7" s="1"/>
  <c r="AP11" i="7"/>
  <c r="AU10" i="7"/>
  <c r="AW10" i="7" s="1"/>
  <c r="AZ10" i="7" s="1"/>
  <c r="AY10" i="7"/>
  <c r="BB10" i="7" s="1"/>
  <c r="BA10" i="7"/>
  <c r="AP10" i="7"/>
  <c r="AU9" i="7"/>
  <c r="AY9" i="7"/>
  <c r="BB9" i="7" s="1"/>
  <c r="AW9" i="7"/>
  <c r="AZ9" i="7" s="1"/>
  <c r="AP9" i="7"/>
  <c r="AU8" i="7"/>
  <c r="AW8" i="7"/>
  <c r="AZ8" i="7" s="1"/>
  <c r="AP8" i="7"/>
  <c r="AU7" i="7"/>
  <c r="AY7" i="7"/>
  <c r="AW7" i="7"/>
  <c r="AZ7" i="7" s="1"/>
  <c r="AP7" i="7"/>
  <c r="AU6" i="7"/>
  <c r="AW6" i="7" s="1"/>
  <c r="AZ6" i="7" s="1"/>
  <c r="AY6" i="7"/>
  <c r="BB6" i="7" s="1"/>
  <c r="BA6" i="7"/>
  <c r="AP6" i="7"/>
  <c r="AU5" i="7"/>
  <c r="AY5" i="7"/>
  <c r="BB5" i="7" s="1"/>
  <c r="AW5" i="7"/>
  <c r="AZ5" i="7" s="1"/>
  <c r="AP5" i="7"/>
  <c r="AU4" i="7"/>
  <c r="AW4" i="7"/>
  <c r="AZ4" i="7" s="1"/>
  <c r="AP4" i="7"/>
  <c r="AU3" i="7"/>
  <c r="AY3" i="7"/>
  <c r="AW3" i="7"/>
  <c r="AZ3" i="7" s="1"/>
  <c r="AP3" i="7"/>
  <c r="AU2" i="7"/>
  <c r="AW2" i="7" s="1"/>
  <c r="AZ2" i="7" s="1"/>
  <c r="AY2" i="7"/>
  <c r="BB2" i="7" s="1"/>
  <c r="BA2" i="7"/>
  <c r="AP2" i="7"/>
  <c r="AU1" i="7"/>
  <c r="AP22" i="8"/>
  <c r="AP21" i="8"/>
  <c r="AP20" i="8"/>
  <c r="AP19" i="8"/>
  <c r="AP18" i="8"/>
  <c r="AP17" i="8"/>
  <c r="AP16" i="8"/>
  <c r="AP15" i="8"/>
  <c r="AP14" i="8"/>
  <c r="AP13" i="8"/>
  <c r="AP12" i="8"/>
  <c r="AP11" i="8"/>
  <c r="AP10" i="8"/>
  <c r="AP9" i="8"/>
  <c r="AP8" i="8"/>
  <c r="AP7" i="8"/>
  <c r="AP6" i="8"/>
  <c r="AP5" i="8"/>
  <c r="AP4" i="8"/>
  <c r="AP3" i="8"/>
  <c r="AP2" i="8"/>
  <c r="AY13" i="6" l="1"/>
  <c r="AY18" i="6"/>
  <c r="AY11" i="6"/>
  <c r="AY20" i="6"/>
  <c r="AY4" i="6"/>
  <c r="AY10" i="6"/>
  <c r="AY12" i="6"/>
  <c r="AY17" i="6"/>
  <c r="AY22" i="6"/>
  <c r="AY15" i="6"/>
  <c r="AY6" i="6"/>
  <c r="AY9" i="6"/>
  <c r="D4" i="13"/>
  <c r="AY21" i="6"/>
  <c r="AZ21" i="6" s="1"/>
  <c r="H4" i="13" s="1"/>
  <c r="AY3" i="6"/>
  <c r="AY16" i="6"/>
  <c r="AY5" i="6"/>
  <c r="AY8" i="6"/>
  <c r="AY14" i="6"/>
  <c r="AY7" i="6"/>
  <c r="AY19" i="6"/>
  <c r="AY2" i="6"/>
  <c r="AZ5" i="6"/>
  <c r="AT3" i="6"/>
  <c r="AZ20" i="6"/>
  <c r="AZ2" i="6"/>
  <c r="AZ11" i="6"/>
  <c r="AZ18" i="6"/>
  <c r="AZ19" i="6"/>
  <c r="AZ15" i="6"/>
  <c r="AZ6" i="6"/>
  <c r="AZ3" i="6"/>
  <c r="AZ8" i="6"/>
  <c r="AZ10" i="6"/>
  <c r="AZ14" i="6"/>
  <c r="AZ16" i="6"/>
  <c r="AZ22" i="6"/>
  <c r="AZ9" i="6"/>
  <c r="AZ13" i="6"/>
  <c r="AZ17" i="6"/>
  <c r="BA3" i="7"/>
  <c r="BC3" i="7" s="1"/>
  <c r="BA7" i="7"/>
  <c r="BA11" i="7"/>
  <c r="BA15" i="7"/>
  <c r="BA19" i="7"/>
  <c r="BB3" i="7"/>
  <c r="BA4" i="7"/>
  <c r="BB7" i="7"/>
  <c r="BA8" i="7"/>
  <c r="BB11" i="7"/>
  <c r="BA12" i="7"/>
  <c r="BB15" i="7"/>
  <c r="BA16" i="7"/>
  <c r="BB19" i="7"/>
  <c r="BA20" i="7"/>
  <c r="BB4" i="7"/>
  <c r="BA5" i="7"/>
  <c r="BC5" i="7" s="1"/>
  <c r="BB8" i="7"/>
  <c r="BA9" i="7"/>
  <c r="BB12" i="7"/>
  <c r="BA13" i="7"/>
  <c r="BC13" i="7" s="1"/>
  <c r="BB16" i="7"/>
  <c r="BA17" i="7"/>
  <c r="BC17" i="7" s="1"/>
  <c r="BB20" i="7"/>
  <c r="BA21" i="7"/>
  <c r="BC21" i="7" s="1"/>
  <c r="BC7" i="7"/>
  <c r="BC9" i="7"/>
  <c r="BC2" i="7"/>
  <c r="BC6" i="7"/>
  <c r="BC10" i="7"/>
  <c r="BC14" i="7"/>
  <c r="BC18" i="7"/>
  <c r="BC22" i="7"/>
  <c r="BB20" i="8"/>
  <c r="M68" i="10" s="1"/>
  <c r="BA19" i="8"/>
  <c r="BB16" i="8"/>
  <c r="M64" i="10" s="1"/>
  <c r="BA15" i="8"/>
  <c r="M39" i="10" s="1"/>
  <c r="BB12" i="8"/>
  <c r="BA11" i="8"/>
  <c r="BB8" i="8"/>
  <c r="M56" i="10" s="1"/>
  <c r="BA7" i="8"/>
  <c r="M31" i="10" s="1"/>
  <c r="BB4" i="8"/>
  <c r="BA3" i="8"/>
  <c r="M27" i="10" s="1"/>
  <c r="AY22" i="8"/>
  <c r="F70" i="10" s="1"/>
  <c r="AY21" i="8"/>
  <c r="AY20" i="8"/>
  <c r="F68" i="10" s="1"/>
  <c r="AY18" i="8"/>
  <c r="AY17" i="8"/>
  <c r="F65" i="10" s="1"/>
  <c r="AY16" i="8"/>
  <c r="F64" i="10" s="1"/>
  <c r="AY14" i="8"/>
  <c r="F62" i="10" s="1"/>
  <c r="AY13" i="8"/>
  <c r="AY12" i="8"/>
  <c r="AY10" i="8"/>
  <c r="AY9" i="8"/>
  <c r="F57" i="10" s="1"/>
  <c r="AY8" i="8"/>
  <c r="F56" i="10" s="1"/>
  <c r="AY6" i="8"/>
  <c r="F54" i="10" s="1"/>
  <c r="AY5" i="8"/>
  <c r="AY4" i="8"/>
  <c r="AY2" i="8"/>
  <c r="F50" i="10" s="1"/>
  <c r="AU22" i="8"/>
  <c r="AT22" i="8"/>
  <c r="AS22" i="8"/>
  <c r="AX22" i="8" s="1"/>
  <c r="F46" i="10" s="1"/>
  <c r="AR22" i="8"/>
  <c r="AQ22" i="8"/>
  <c r="AU21" i="8"/>
  <c r="AT21" i="8"/>
  <c r="AS21" i="8"/>
  <c r="AX21" i="8" s="1"/>
  <c r="AR21" i="8"/>
  <c r="AQ21" i="8"/>
  <c r="AU20" i="8"/>
  <c r="AW20" i="8" s="1"/>
  <c r="AT20" i="8"/>
  <c r="AS20" i="8"/>
  <c r="AX20" i="8" s="1"/>
  <c r="F44" i="10" s="1"/>
  <c r="AR20" i="8"/>
  <c r="AQ20" i="8"/>
  <c r="AU19" i="8"/>
  <c r="AT19" i="8"/>
  <c r="AY19" i="8" s="1"/>
  <c r="AS19" i="8"/>
  <c r="AX19" i="8" s="1"/>
  <c r="AR19" i="8"/>
  <c r="AQ19" i="8"/>
  <c r="AU18" i="8"/>
  <c r="AT18" i="8"/>
  <c r="AS18" i="8"/>
  <c r="AX18" i="8" s="1"/>
  <c r="BA18" i="8" s="1"/>
  <c r="AR18" i="8"/>
  <c r="AQ18" i="8"/>
  <c r="AU17" i="8"/>
  <c r="AT17" i="8"/>
  <c r="AS17" i="8"/>
  <c r="AX17" i="8" s="1"/>
  <c r="F41" i="10" s="1"/>
  <c r="AR17" i="8"/>
  <c r="AQ17" i="8"/>
  <c r="AU16" i="8"/>
  <c r="AW16" i="8" s="1"/>
  <c r="AT16" i="8"/>
  <c r="AS16" i="8"/>
  <c r="AX16" i="8" s="1"/>
  <c r="F40" i="10" s="1"/>
  <c r="AR16" i="8"/>
  <c r="AQ16" i="8"/>
  <c r="AU15" i="8"/>
  <c r="AT15" i="8"/>
  <c r="AY15" i="8" s="1"/>
  <c r="AS15" i="8"/>
  <c r="AX15" i="8" s="1"/>
  <c r="F39" i="10" s="1"/>
  <c r="AR15" i="8"/>
  <c r="AQ15" i="8"/>
  <c r="AU14" i="8"/>
  <c r="AT14" i="8"/>
  <c r="AS14" i="8"/>
  <c r="AX14" i="8" s="1"/>
  <c r="F38" i="10" s="1"/>
  <c r="AR14" i="8"/>
  <c r="AQ14" i="8"/>
  <c r="AU13" i="8"/>
  <c r="AT13" i="8"/>
  <c r="AS13" i="8"/>
  <c r="AX13" i="8" s="1"/>
  <c r="AR13" i="8"/>
  <c r="AQ13" i="8"/>
  <c r="AU12" i="8"/>
  <c r="AW12" i="8" s="1"/>
  <c r="AT12" i="8"/>
  <c r="AS12" i="8"/>
  <c r="AX12" i="8" s="1"/>
  <c r="AR12" i="8"/>
  <c r="AQ12" i="8"/>
  <c r="AU11" i="8"/>
  <c r="AT11" i="8"/>
  <c r="AY11" i="8" s="1"/>
  <c r="AS11" i="8"/>
  <c r="AX11" i="8" s="1"/>
  <c r="AR11" i="8"/>
  <c r="AQ11" i="8"/>
  <c r="AU10" i="8"/>
  <c r="AT10" i="8"/>
  <c r="AS10" i="8"/>
  <c r="AX10" i="8" s="1"/>
  <c r="BA10" i="8" s="1"/>
  <c r="AR10" i="8"/>
  <c r="AQ10" i="8"/>
  <c r="AU9" i="8"/>
  <c r="AT9" i="8"/>
  <c r="AS9" i="8"/>
  <c r="AX9" i="8" s="1"/>
  <c r="F33" i="10" s="1"/>
  <c r="AR9" i="8"/>
  <c r="AQ9" i="8"/>
  <c r="AU8" i="8"/>
  <c r="AW8" i="8" s="1"/>
  <c r="AT8" i="8"/>
  <c r="AS8" i="8"/>
  <c r="AX8" i="8" s="1"/>
  <c r="F32" i="10" s="1"/>
  <c r="AR8" i="8"/>
  <c r="AQ8" i="8"/>
  <c r="AU7" i="8"/>
  <c r="AT7" i="8"/>
  <c r="AY7" i="8" s="1"/>
  <c r="AS7" i="8"/>
  <c r="AX7" i="8" s="1"/>
  <c r="F31" i="10" s="1"/>
  <c r="AR7" i="8"/>
  <c r="AQ7" i="8"/>
  <c r="AU6" i="8"/>
  <c r="AT6" i="8"/>
  <c r="AS6" i="8"/>
  <c r="AX6" i="8" s="1"/>
  <c r="F30" i="10" s="1"/>
  <c r="AR6" i="8"/>
  <c r="AQ6" i="8"/>
  <c r="AU5" i="8"/>
  <c r="AT5" i="8"/>
  <c r="AS5" i="8"/>
  <c r="AX5" i="8" s="1"/>
  <c r="AR5" i="8"/>
  <c r="AQ5" i="8"/>
  <c r="AU4" i="8"/>
  <c r="AW4" i="8" s="1"/>
  <c r="AT4" i="8"/>
  <c r="AS4" i="8"/>
  <c r="AX4" i="8" s="1"/>
  <c r="AR4" i="8"/>
  <c r="AQ4" i="8"/>
  <c r="AU3" i="8"/>
  <c r="AT3" i="8"/>
  <c r="AY3" i="8" s="1"/>
  <c r="AS3" i="8"/>
  <c r="AX3" i="8" s="1"/>
  <c r="F27" i="10" s="1"/>
  <c r="AR3" i="8"/>
  <c r="AQ3" i="8"/>
  <c r="AU2" i="8"/>
  <c r="AT2" i="8"/>
  <c r="AS2" i="8"/>
  <c r="AX2" i="8" s="1"/>
  <c r="F26" i="10" s="1"/>
  <c r="AR2" i="8"/>
  <c r="AQ2" i="8"/>
  <c r="AM25" i="8"/>
  <c r="AK25" i="8"/>
  <c r="AI25" i="8"/>
  <c r="AG25" i="8"/>
  <c r="AE25" i="8"/>
  <c r="AA25" i="8"/>
  <c r="Z25" i="8"/>
  <c r="Y25" i="8"/>
  <c r="W25" i="8"/>
  <c r="V25" i="8"/>
  <c r="U25" i="8"/>
  <c r="S25" i="8"/>
  <c r="R25" i="8"/>
  <c r="Q25" i="8"/>
  <c r="O25" i="8"/>
  <c r="N25" i="8"/>
  <c r="M25" i="8"/>
  <c r="K25" i="8"/>
  <c r="J25" i="8"/>
  <c r="I25" i="8"/>
  <c r="G25" i="8"/>
  <c r="AL25" i="8"/>
  <c r="AC25" i="8"/>
  <c r="AU1" i="8"/>
  <c r="AT1" i="8"/>
  <c r="AS1" i="8"/>
  <c r="AR1" i="8"/>
  <c r="AQ1" i="8"/>
  <c r="AU22" i="9"/>
  <c r="AU21" i="9"/>
  <c r="AU18" i="9"/>
  <c r="AU17" i="9"/>
  <c r="AU14" i="9"/>
  <c r="AU13" i="9"/>
  <c r="AU10" i="9"/>
  <c r="AU9" i="9"/>
  <c r="AU6" i="9"/>
  <c r="AU5" i="9"/>
  <c r="AT22" i="9"/>
  <c r="AT21" i="9"/>
  <c r="AT20" i="9"/>
  <c r="AT19" i="9"/>
  <c r="AT18" i="9"/>
  <c r="AT17" i="9"/>
  <c r="AT16" i="9"/>
  <c r="AT15" i="9"/>
  <c r="AT14" i="9"/>
  <c r="AT13" i="9"/>
  <c r="AT12" i="9"/>
  <c r="AT11" i="9"/>
  <c r="AT10" i="9"/>
  <c r="AT9" i="9"/>
  <c r="AT8" i="9"/>
  <c r="AT7" i="9"/>
  <c r="AT6" i="9"/>
  <c r="AT5" i="9"/>
  <c r="AT4" i="9"/>
  <c r="AT3" i="9"/>
  <c r="AT2" i="9"/>
  <c r="AS22" i="9"/>
  <c r="N22" i="10" s="1"/>
  <c r="AS21" i="9"/>
  <c r="N21" i="10" s="1"/>
  <c r="AS20" i="9"/>
  <c r="N20" i="10" s="1"/>
  <c r="AS19" i="9"/>
  <c r="N19" i="10" s="1"/>
  <c r="AS18" i="9"/>
  <c r="N18" i="10" s="1"/>
  <c r="AS17" i="9"/>
  <c r="N17" i="10" s="1"/>
  <c r="AS16" i="9"/>
  <c r="N16" i="10" s="1"/>
  <c r="AS15" i="9"/>
  <c r="N15" i="10" s="1"/>
  <c r="AS14" i="9"/>
  <c r="N14" i="10" s="1"/>
  <c r="AS13" i="9"/>
  <c r="N13" i="10" s="1"/>
  <c r="AS12" i="9"/>
  <c r="N12" i="10" s="1"/>
  <c r="AS11" i="9"/>
  <c r="N11" i="10" s="1"/>
  <c r="AS10" i="9"/>
  <c r="N10" i="10" s="1"/>
  <c r="AS9" i="9"/>
  <c r="N9" i="10" s="1"/>
  <c r="AS8" i="9"/>
  <c r="N8" i="10" s="1"/>
  <c r="AS7" i="9"/>
  <c r="N7" i="10" s="1"/>
  <c r="AS6" i="9"/>
  <c r="N6" i="10" s="1"/>
  <c r="AS5" i="9"/>
  <c r="N5" i="10" s="1"/>
  <c r="AS4" i="9"/>
  <c r="N4" i="10" s="1"/>
  <c r="AS3" i="9"/>
  <c r="N3" i="10" s="1"/>
  <c r="AS2" i="9"/>
  <c r="N2" i="10" s="1"/>
  <c r="AR22" i="9"/>
  <c r="AR21" i="9"/>
  <c r="AR20" i="9"/>
  <c r="AR19" i="9"/>
  <c r="AR18" i="9"/>
  <c r="AR17" i="9"/>
  <c r="AR16" i="9"/>
  <c r="AR15" i="9"/>
  <c r="AR14" i="9"/>
  <c r="AR13" i="9"/>
  <c r="AR12" i="9"/>
  <c r="AR11" i="9"/>
  <c r="AR10" i="9"/>
  <c r="AR9" i="9"/>
  <c r="AR8" i="9"/>
  <c r="AR7" i="9"/>
  <c r="AR6" i="9"/>
  <c r="AR5" i="9"/>
  <c r="AR4" i="9"/>
  <c r="AR3" i="9"/>
  <c r="AR2" i="9"/>
  <c r="AH22" i="9"/>
  <c r="AH21" i="9"/>
  <c r="AH20" i="9"/>
  <c r="AH19" i="9"/>
  <c r="AH18" i="9"/>
  <c r="AH17" i="9"/>
  <c r="AH16" i="9"/>
  <c r="AH15" i="9"/>
  <c r="AH14" i="9"/>
  <c r="AH13" i="9"/>
  <c r="AH12" i="9"/>
  <c r="AH11" i="9"/>
  <c r="AH10" i="9"/>
  <c r="AH9" i="9"/>
  <c r="AH8" i="9"/>
  <c r="AH7" i="9"/>
  <c r="AH6" i="9"/>
  <c r="AH5" i="9"/>
  <c r="AH4" i="9"/>
  <c r="AH3" i="9"/>
  <c r="AH2" i="9"/>
  <c r="AN22" i="9"/>
  <c r="AM22" i="9"/>
  <c r="AK22" i="9"/>
  <c r="AJ22" i="9"/>
  <c r="AI22" i="9"/>
  <c r="AN21" i="9"/>
  <c r="AM21" i="9"/>
  <c r="AK21" i="9"/>
  <c r="AJ21" i="9"/>
  <c r="AI21" i="9"/>
  <c r="AN20" i="9"/>
  <c r="AM20" i="9"/>
  <c r="AK20" i="9"/>
  <c r="AJ20" i="9"/>
  <c r="AI20" i="9"/>
  <c r="AN19" i="9"/>
  <c r="AM19" i="9"/>
  <c r="AK19" i="9"/>
  <c r="AJ19" i="9"/>
  <c r="AI19" i="9"/>
  <c r="AN18" i="9"/>
  <c r="AM18" i="9"/>
  <c r="AK18" i="9"/>
  <c r="AJ18" i="9"/>
  <c r="AI18" i="9"/>
  <c r="AN17" i="9"/>
  <c r="AM17" i="9"/>
  <c r="AK17" i="9"/>
  <c r="AJ17" i="9"/>
  <c r="AI17" i="9"/>
  <c r="AN16" i="9"/>
  <c r="AM16" i="9"/>
  <c r="AK16" i="9"/>
  <c r="AJ16" i="9"/>
  <c r="AI16" i="9"/>
  <c r="AN15" i="9"/>
  <c r="AM15" i="9"/>
  <c r="AK15" i="9"/>
  <c r="AJ15" i="9"/>
  <c r="AI15" i="9"/>
  <c r="AN14" i="9"/>
  <c r="AM14" i="9"/>
  <c r="AK14" i="9"/>
  <c r="AJ14" i="9"/>
  <c r="AI14" i="9"/>
  <c r="AN13" i="9"/>
  <c r="AM13" i="9"/>
  <c r="AK13" i="9"/>
  <c r="AJ13" i="9"/>
  <c r="AI13" i="9"/>
  <c r="AN12" i="9"/>
  <c r="AM12" i="9"/>
  <c r="AK12" i="9"/>
  <c r="AJ12" i="9"/>
  <c r="AI12" i="9"/>
  <c r="AN11" i="9"/>
  <c r="AM11" i="9"/>
  <c r="AK11" i="9"/>
  <c r="AJ11" i="9"/>
  <c r="AI11" i="9"/>
  <c r="AN10" i="9"/>
  <c r="AM10" i="9"/>
  <c r="AK10" i="9"/>
  <c r="AJ10" i="9"/>
  <c r="AI10" i="9"/>
  <c r="AN9" i="9"/>
  <c r="AM9" i="9"/>
  <c r="AK9" i="9"/>
  <c r="AJ9" i="9"/>
  <c r="AI9" i="9"/>
  <c r="AN8" i="9"/>
  <c r="AM8" i="9"/>
  <c r="AK8" i="9"/>
  <c r="AJ8" i="9"/>
  <c r="AI8" i="9"/>
  <c r="AN7" i="9"/>
  <c r="AM7" i="9"/>
  <c r="AK7" i="9"/>
  <c r="AJ7" i="9"/>
  <c r="AI7" i="9"/>
  <c r="AN6" i="9"/>
  <c r="AM6" i="9"/>
  <c r="AK6" i="9"/>
  <c r="AJ6" i="9"/>
  <c r="AI6" i="9"/>
  <c r="AN5" i="9"/>
  <c r="AM5" i="9"/>
  <c r="AK5" i="9"/>
  <c r="AJ5" i="9"/>
  <c r="AI5" i="9"/>
  <c r="AN4" i="9"/>
  <c r="AM4" i="9"/>
  <c r="AK4" i="9"/>
  <c r="AJ4" i="9"/>
  <c r="AI4" i="9"/>
  <c r="AN3" i="9"/>
  <c r="AM3" i="9"/>
  <c r="AK3" i="9"/>
  <c r="AJ3" i="9"/>
  <c r="AI3" i="9"/>
  <c r="AN2" i="9"/>
  <c r="AM2" i="9"/>
  <c r="AK2" i="9"/>
  <c r="AJ2" i="9"/>
  <c r="AI2" i="9"/>
  <c r="AN1" i="9"/>
  <c r="AM1" i="9"/>
  <c r="AK1" i="9"/>
  <c r="AJ1" i="9"/>
  <c r="AI1" i="9"/>
  <c r="F51" i="10" l="1"/>
  <c r="BB3" i="8"/>
  <c r="M51" i="10" s="1"/>
  <c r="F55" i="10"/>
  <c r="BB7" i="8"/>
  <c r="M55" i="10" s="1"/>
  <c r="F59" i="10"/>
  <c r="D14" i="13"/>
  <c r="BB11" i="8"/>
  <c r="F63" i="10"/>
  <c r="BB15" i="8"/>
  <c r="M63" i="10" s="1"/>
  <c r="F67" i="10"/>
  <c r="D70" i="13"/>
  <c r="BB19" i="8"/>
  <c r="M42" i="10"/>
  <c r="F46" i="13"/>
  <c r="B54" i="13"/>
  <c r="F4" i="10"/>
  <c r="AZ4" i="8"/>
  <c r="F8" i="10"/>
  <c r="AZ8" i="8"/>
  <c r="M8" i="10" s="1"/>
  <c r="M34" i="10"/>
  <c r="F38" i="13"/>
  <c r="B62" i="13"/>
  <c r="F12" i="10"/>
  <c r="AZ12" i="8"/>
  <c r="F16" i="10"/>
  <c r="AZ16" i="8"/>
  <c r="M16" i="10" s="1"/>
  <c r="F20" i="10"/>
  <c r="AZ20" i="8"/>
  <c r="M20" i="10" s="1"/>
  <c r="L25" i="8"/>
  <c r="T25" i="8"/>
  <c r="AB25" i="8"/>
  <c r="AJ25" i="8"/>
  <c r="F28" i="10"/>
  <c r="C54" i="13"/>
  <c r="Z6" i="10"/>
  <c r="F36" i="10"/>
  <c r="C62" i="13"/>
  <c r="Z14" i="10"/>
  <c r="Z22" i="10"/>
  <c r="F53" i="10"/>
  <c r="D22" i="13"/>
  <c r="F61" i="10"/>
  <c r="D30" i="13"/>
  <c r="F69" i="10"/>
  <c r="D6" i="13"/>
  <c r="M52" i="10"/>
  <c r="G54" i="13"/>
  <c r="M35" i="10"/>
  <c r="F14" i="13"/>
  <c r="M60" i="10"/>
  <c r="G62" i="13"/>
  <c r="F70" i="13"/>
  <c r="M43" i="10"/>
  <c r="F29" i="10"/>
  <c r="C22" i="13"/>
  <c r="F37" i="10"/>
  <c r="C30" i="13"/>
  <c r="F45" i="10"/>
  <c r="C6" i="13"/>
  <c r="AW2" i="8"/>
  <c r="AW6" i="8"/>
  <c r="AW10" i="8"/>
  <c r="AW14" i="8"/>
  <c r="AW18" i="8"/>
  <c r="AW22" i="8"/>
  <c r="BA2" i="8"/>
  <c r="BA6" i="8"/>
  <c r="M30" i="10" s="1"/>
  <c r="BA14" i="8"/>
  <c r="M38" i="10" s="1"/>
  <c r="BA22" i="8"/>
  <c r="M46" i="10" s="1"/>
  <c r="Z8" i="10"/>
  <c r="Z20" i="10"/>
  <c r="F52" i="10"/>
  <c r="D54" i="13"/>
  <c r="F58" i="10"/>
  <c r="D38" i="13"/>
  <c r="F60" i="10"/>
  <c r="D62" i="13"/>
  <c r="F66" i="10"/>
  <c r="D46" i="13"/>
  <c r="BB2" i="8"/>
  <c r="M50" i="10" s="1"/>
  <c r="BA5" i="8"/>
  <c r="BB6" i="8"/>
  <c r="M54" i="10" s="1"/>
  <c r="BA9" i="8"/>
  <c r="M33" i="10" s="1"/>
  <c r="BB10" i="8"/>
  <c r="BA13" i="8"/>
  <c r="BB14" i="8"/>
  <c r="M62" i="10" s="1"/>
  <c r="BA17" i="8"/>
  <c r="M41" i="10" s="1"/>
  <c r="BB18" i="8"/>
  <c r="BA21" i="8"/>
  <c r="BB22" i="8"/>
  <c r="M70" i="10" s="1"/>
  <c r="H25" i="8"/>
  <c r="P25" i="8"/>
  <c r="X25" i="8"/>
  <c r="AF25" i="8"/>
  <c r="AN25" i="8"/>
  <c r="AD25" i="8"/>
  <c r="AH25" i="8"/>
  <c r="Z4" i="10"/>
  <c r="F34" i="10"/>
  <c r="C38" i="13"/>
  <c r="Z12" i="10"/>
  <c r="Z16" i="10"/>
  <c r="F42" i="10"/>
  <c r="C46" i="13"/>
  <c r="Z9" i="10"/>
  <c r="F35" i="10"/>
  <c r="C14" i="13"/>
  <c r="Z17" i="10"/>
  <c r="F43" i="10"/>
  <c r="C70" i="13"/>
  <c r="AW3" i="8"/>
  <c r="AW5" i="8"/>
  <c r="AW7" i="8"/>
  <c r="AW9" i="8"/>
  <c r="AW11" i="8"/>
  <c r="AW13" i="8"/>
  <c r="AW15" i="8"/>
  <c r="Z15" i="10" s="1"/>
  <c r="AW17" i="8"/>
  <c r="AW19" i="8"/>
  <c r="AW21" i="8"/>
  <c r="BA4" i="8"/>
  <c r="BB5" i="8"/>
  <c r="BA8" i="8"/>
  <c r="BB9" i="8"/>
  <c r="M57" i="10" s="1"/>
  <c r="BA12" i="8"/>
  <c r="BB13" i="8"/>
  <c r="BA16" i="8"/>
  <c r="BB17" i="8"/>
  <c r="M65" i="10" s="1"/>
  <c r="BA20" i="8"/>
  <c r="BB21" i="8"/>
  <c r="D55" i="13"/>
  <c r="D15" i="13"/>
  <c r="G23" i="13"/>
  <c r="G31" i="13"/>
  <c r="G7" i="13"/>
  <c r="G47" i="13"/>
  <c r="D23" i="13"/>
  <c r="D31" i="13"/>
  <c r="D7" i="13"/>
  <c r="AU3" i="9"/>
  <c r="AU7" i="9"/>
  <c r="AU11" i="9"/>
  <c r="AU15" i="9"/>
  <c r="AU19" i="9"/>
  <c r="G39" i="13"/>
  <c r="D39" i="13"/>
  <c r="D47" i="13"/>
  <c r="AU4" i="9"/>
  <c r="AU8" i="9"/>
  <c r="AU12" i="9"/>
  <c r="AU16" i="9"/>
  <c r="AU20" i="9"/>
  <c r="AU2" i="9"/>
  <c r="G4" i="13"/>
  <c r="AZ12" i="6"/>
  <c r="AZ4" i="6"/>
  <c r="AV15" i="9"/>
  <c r="AV4" i="9"/>
  <c r="H55" i="13" s="1"/>
  <c r="AV12" i="9"/>
  <c r="AV16" i="9"/>
  <c r="AV20" i="9"/>
  <c r="AV19" i="9"/>
  <c r="AV5" i="9"/>
  <c r="H23" i="13" s="1"/>
  <c r="AV9" i="9"/>
  <c r="AV13" i="9"/>
  <c r="H31" i="13" s="1"/>
  <c r="AV17" i="9"/>
  <c r="AV21" i="9"/>
  <c r="H7" i="13" s="1"/>
  <c r="AV7" i="9"/>
  <c r="AV6" i="9"/>
  <c r="AV10" i="9"/>
  <c r="H39" i="13" s="1"/>
  <c r="AV14" i="9"/>
  <c r="AV18" i="9"/>
  <c r="H47" i="13" s="1"/>
  <c r="AV22" i="9"/>
  <c r="AV11" i="9"/>
  <c r="H15" i="13" s="1"/>
  <c r="BC11" i="7"/>
  <c r="BC20" i="7"/>
  <c r="BC12" i="7"/>
  <c r="BC15" i="7"/>
  <c r="AZ7" i="6"/>
  <c r="BC16" i="7"/>
  <c r="BC4" i="7"/>
  <c r="BC8" i="7"/>
  <c r="BC19" i="7"/>
  <c r="AO8" i="1"/>
  <c r="AQ8" i="1" s="1"/>
  <c r="AO4" i="1"/>
  <c r="AQ4" i="1" s="1"/>
  <c r="BC20" i="8" l="1"/>
  <c r="M44" i="10"/>
  <c r="BC4" i="8"/>
  <c r="H54" i="13" s="1"/>
  <c r="M28" i="10"/>
  <c r="F54" i="13"/>
  <c r="F7" i="10"/>
  <c r="AZ7" i="8"/>
  <c r="M66" i="10"/>
  <c r="G46" i="13"/>
  <c r="M58" i="10"/>
  <c r="G38" i="13"/>
  <c r="F18" i="10"/>
  <c r="B46" i="13"/>
  <c r="AZ18" i="8"/>
  <c r="F2" i="10"/>
  <c r="AZ2" i="8"/>
  <c r="M2" i="10" s="1"/>
  <c r="Z7" i="10"/>
  <c r="E62" i="13"/>
  <c r="M12" i="10"/>
  <c r="M67" i="10"/>
  <c r="G70" i="13"/>
  <c r="F21" i="10"/>
  <c r="B6" i="13"/>
  <c r="AZ21" i="8"/>
  <c r="B30" i="13"/>
  <c r="F13" i="10"/>
  <c r="AZ13" i="8"/>
  <c r="F5" i="10"/>
  <c r="B22" i="13"/>
  <c r="AZ5" i="8"/>
  <c r="F14" i="10"/>
  <c r="AZ14" i="8"/>
  <c r="M59" i="10"/>
  <c r="G14" i="13"/>
  <c r="BC12" i="8"/>
  <c r="H62" i="13" s="1"/>
  <c r="F62" i="13"/>
  <c r="M36" i="10"/>
  <c r="F15" i="10"/>
  <c r="AZ15" i="8"/>
  <c r="BC16" i="8"/>
  <c r="M40" i="10"/>
  <c r="BC8" i="8"/>
  <c r="M32" i="10"/>
  <c r="B70" i="13"/>
  <c r="F19" i="10"/>
  <c r="AZ19" i="8"/>
  <c r="F11" i="10"/>
  <c r="B14" i="13"/>
  <c r="AZ11" i="8"/>
  <c r="F3" i="10"/>
  <c r="AZ3" i="8"/>
  <c r="BC2" i="8"/>
  <c r="M26" i="10"/>
  <c r="F10" i="10"/>
  <c r="B38" i="13"/>
  <c r="AZ10" i="8"/>
  <c r="M69" i="10"/>
  <c r="G6" i="13"/>
  <c r="M61" i="10"/>
  <c r="G30" i="13"/>
  <c r="M53" i="10"/>
  <c r="G22" i="13"/>
  <c r="F17" i="10"/>
  <c r="AZ17" i="8"/>
  <c r="F9" i="10"/>
  <c r="AZ9" i="8"/>
  <c r="Z21" i="10"/>
  <c r="Z13" i="10"/>
  <c r="Z5" i="10"/>
  <c r="M45" i="10"/>
  <c r="F6" i="13"/>
  <c r="M37" i="10"/>
  <c r="F30" i="13"/>
  <c r="M29" i="10"/>
  <c r="F22" i="13"/>
  <c r="F22" i="10"/>
  <c r="AZ22" i="8"/>
  <c r="F6" i="10"/>
  <c r="AZ6" i="8"/>
  <c r="Z19" i="10"/>
  <c r="Z11" i="10"/>
  <c r="Z3" i="10"/>
  <c r="Z18" i="10"/>
  <c r="Z10" i="10"/>
  <c r="Z2" i="10"/>
  <c r="M4" i="10"/>
  <c r="E54" i="13"/>
  <c r="AV3" i="9"/>
  <c r="AV8" i="9"/>
  <c r="G55" i="13"/>
  <c r="G15" i="13"/>
  <c r="AV2" i="9"/>
  <c r="AI49" i="1"/>
  <c r="AI10" i="1"/>
  <c r="AI5" i="1"/>
  <c r="AO5" i="1" s="1"/>
  <c r="AQ5" i="1" s="1"/>
  <c r="AO19" i="1"/>
  <c r="AO13" i="1"/>
  <c r="AQ13" i="1" s="1"/>
  <c r="AO12" i="1"/>
  <c r="AO17" i="1"/>
  <c r="AO14" i="1"/>
  <c r="AQ14" i="1" s="1"/>
  <c r="AO11" i="1"/>
  <c r="AQ11" i="1" s="1"/>
  <c r="AO10" i="1"/>
  <c r="AQ10" i="1" s="1"/>
  <c r="AO9" i="1"/>
  <c r="AQ9" i="1" s="1"/>
  <c r="AO7" i="1"/>
  <c r="AQ7" i="1" s="1"/>
  <c r="AO6" i="1"/>
  <c r="AO3" i="1"/>
  <c r="AQ3" i="1" s="1"/>
  <c r="AO2" i="1"/>
  <c r="AQ2" i="1" s="1"/>
  <c r="AR4" i="1" s="1"/>
  <c r="AD8" i="1"/>
  <c r="AD7" i="1"/>
  <c r="AD4" i="1"/>
  <c r="AD6" i="1"/>
  <c r="AD14" i="1"/>
  <c r="AD2" i="1"/>
  <c r="AD80" i="1"/>
  <c r="AD25" i="1"/>
  <c r="AD65" i="1"/>
  <c r="AD70" i="1"/>
  <c r="AD9" i="1"/>
  <c r="AD112" i="1"/>
  <c r="AD20" i="1"/>
  <c r="AD58" i="1"/>
  <c r="AD113" i="1"/>
  <c r="AD44" i="1"/>
  <c r="AD23" i="1"/>
  <c r="AD60" i="1"/>
  <c r="AD54" i="1"/>
  <c r="AD39" i="1"/>
  <c r="AD35" i="1"/>
  <c r="AD59" i="1"/>
  <c r="AD50" i="1"/>
  <c r="AD51" i="1"/>
  <c r="AD68" i="1"/>
  <c r="AD43" i="1"/>
  <c r="AD108" i="1"/>
  <c r="AD93" i="1"/>
  <c r="AD96" i="1"/>
  <c r="AD24" i="1"/>
  <c r="AD62" i="1"/>
  <c r="AD55" i="1"/>
  <c r="AD52" i="1"/>
  <c r="AD72" i="1"/>
  <c r="AD100" i="1"/>
  <c r="AD79" i="1"/>
  <c r="AD48" i="1"/>
  <c r="AD117" i="1"/>
  <c r="AD95" i="1"/>
  <c r="AD64" i="1"/>
  <c r="AD71" i="1"/>
  <c r="AD109" i="1"/>
  <c r="AD34" i="1"/>
  <c r="AD101" i="1"/>
  <c r="AD114" i="1"/>
  <c r="AD76" i="1"/>
  <c r="AD78" i="1"/>
  <c r="AD116" i="1"/>
  <c r="AD99" i="1"/>
  <c r="AD42" i="1"/>
  <c r="AD77" i="1"/>
  <c r="AD28" i="1"/>
  <c r="AD89" i="1"/>
  <c r="AD105" i="1"/>
  <c r="AD17" i="1"/>
  <c r="AD86" i="1"/>
  <c r="AD75" i="1"/>
  <c r="AD41" i="1"/>
  <c r="AD83" i="1"/>
  <c r="AD73" i="1"/>
  <c r="AD33" i="1"/>
  <c r="AD82" i="1"/>
  <c r="AD118" i="1"/>
  <c r="AD92" i="1"/>
  <c r="AD119" i="1"/>
  <c r="AD115" i="1"/>
  <c r="AD40" i="1"/>
  <c r="AD53" i="1"/>
  <c r="AD110" i="1"/>
  <c r="AD84" i="1"/>
  <c r="AD37" i="1"/>
  <c r="AD97" i="1"/>
  <c r="AD46" i="1"/>
  <c r="AD63" i="1"/>
  <c r="AD29" i="1"/>
  <c r="AD19" i="1"/>
  <c r="AD85" i="1"/>
  <c r="AD69" i="1"/>
  <c r="AD91" i="1"/>
  <c r="AD87" i="1"/>
  <c r="AD107" i="1"/>
  <c r="AD88" i="1"/>
  <c r="AD106" i="1"/>
  <c r="AD56" i="1"/>
  <c r="AD57" i="1"/>
  <c r="AD102" i="1"/>
  <c r="AD22" i="1"/>
  <c r="AD120" i="1"/>
  <c r="AD18" i="1"/>
  <c r="AD67" i="1"/>
  <c r="AD31" i="1"/>
  <c r="AD27" i="1"/>
  <c r="AD26" i="1"/>
  <c r="AD98" i="1"/>
  <c r="AD74" i="1"/>
  <c r="AE98" i="1"/>
  <c r="AE74" i="1"/>
  <c r="AE26" i="1"/>
  <c r="AE67" i="1"/>
  <c r="AE31" i="1"/>
  <c r="AE56" i="1"/>
  <c r="AE27" i="1"/>
  <c r="AE107" i="1"/>
  <c r="AE91" i="1"/>
  <c r="AE18" i="1"/>
  <c r="AE102" i="1"/>
  <c r="AF102" i="1" s="1"/>
  <c r="AE69" i="1"/>
  <c r="AE64" i="1"/>
  <c r="AE78" i="1"/>
  <c r="AE82" i="1"/>
  <c r="AF82" i="1" s="1"/>
  <c r="AE22" i="1"/>
  <c r="AF22" i="1" s="1"/>
  <c r="AE87" i="1"/>
  <c r="AE89" i="1"/>
  <c r="AE19" i="1"/>
  <c r="AE88" i="1"/>
  <c r="AE73" i="1"/>
  <c r="AE63" i="1"/>
  <c r="AE120" i="1"/>
  <c r="AE115" i="1"/>
  <c r="AE57" i="1"/>
  <c r="AF57" i="1" s="1"/>
  <c r="AE106" i="1"/>
  <c r="AE53" i="1"/>
  <c r="AE110" i="1"/>
  <c r="AF110" i="1" s="1"/>
  <c r="AE40" i="1"/>
  <c r="AE105" i="1"/>
  <c r="AE84" i="1"/>
  <c r="AF84" i="1" s="1"/>
  <c r="AE29" i="1"/>
  <c r="AF29" i="1" s="1"/>
  <c r="AE41" i="1"/>
  <c r="AE83" i="1"/>
  <c r="AE85" i="1"/>
  <c r="AF85" i="1" s="1"/>
  <c r="AE75" i="1"/>
  <c r="AF75" i="1" s="1"/>
  <c r="AE28" i="1"/>
  <c r="AE46" i="1"/>
  <c r="AF46" i="1" s="1"/>
  <c r="AE39" i="1"/>
  <c r="AE86" i="1"/>
  <c r="AE118" i="1"/>
  <c r="AE48" i="1"/>
  <c r="AF48" i="1" s="1"/>
  <c r="AE79" i="1"/>
  <c r="AE42" i="1"/>
  <c r="AE37" i="1"/>
  <c r="AE33" i="1"/>
  <c r="AF33" i="1" s="1"/>
  <c r="AE16" i="1"/>
  <c r="AF16" i="1" s="1"/>
  <c r="AE77" i="1"/>
  <c r="AF77" i="1" s="1"/>
  <c r="AE50" i="1"/>
  <c r="AE95" i="1"/>
  <c r="AE119" i="1"/>
  <c r="AF119" i="1" s="1"/>
  <c r="AE17" i="1"/>
  <c r="AF17" i="1" s="1"/>
  <c r="AE92" i="1"/>
  <c r="AE97" i="1"/>
  <c r="AE90" i="1"/>
  <c r="AE93" i="1"/>
  <c r="AE60" i="1"/>
  <c r="AE76" i="1"/>
  <c r="AE66" i="1"/>
  <c r="AF66" i="1" s="1"/>
  <c r="AE71" i="1"/>
  <c r="AF71" i="1" s="1"/>
  <c r="AE116" i="1"/>
  <c r="AE55" i="1"/>
  <c r="AE104" i="1"/>
  <c r="AF104" i="1" s="1"/>
  <c r="AE113" i="1"/>
  <c r="AF113" i="1" s="1"/>
  <c r="AE121" i="1"/>
  <c r="AE34" i="1"/>
  <c r="AE52" i="1"/>
  <c r="AF52" i="1" s="1"/>
  <c r="AE68" i="1"/>
  <c r="AF68" i="1" s="1"/>
  <c r="AE109" i="1"/>
  <c r="AE111" i="1"/>
  <c r="AE103" i="1"/>
  <c r="AF103" i="1" s="1"/>
  <c r="AE117" i="1"/>
  <c r="AE99" i="1"/>
  <c r="AF99" i="1" s="1"/>
  <c r="AE96" i="1"/>
  <c r="AF96" i="1" s="1"/>
  <c r="AE114" i="1"/>
  <c r="AF114" i="1" s="1"/>
  <c r="AE100" i="1"/>
  <c r="AF100" i="1" s="1"/>
  <c r="AE94" i="1"/>
  <c r="AF94" i="1" s="1"/>
  <c r="AE108" i="1"/>
  <c r="AE112" i="1"/>
  <c r="AE101" i="1"/>
  <c r="AE35" i="1"/>
  <c r="AF35" i="1" s="1"/>
  <c r="AE70" i="1"/>
  <c r="AE58" i="1"/>
  <c r="AF58" i="1" s="1"/>
  <c r="AE81" i="1"/>
  <c r="AF81" i="1" s="1"/>
  <c r="AE72" i="1"/>
  <c r="AE61" i="1"/>
  <c r="AF61" i="1" s="1"/>
  <c r="AE45" i="1"/>
  <c r="AF45" i="1" s="1"/>
  <c r="AE80" i="1"/>
  <c r="AF80" i="1" s="1"/>
  <c r="AE54" i="1"/>
  <c r="AE62" i="1"/>
  <c r="AE59" i="1"/>
  <c r="AF59" i="1" s="1"/>
  <c r="AE65" i="1"/>
  <c r="AF65" i="1" s="1"/>
  <c r="AE32" i="1"/>
  <c r="AF32" i="1" s="1"/>
  <c r="AE51" i="1"/>
  <c r="AE47" i="1"/>
  <c r="AE49" i="1"/>
  <c r="AF49" i="1" s="1"/>
  <c r="AE44" i="1"/>
  <c r="AE43" i="1"/>
  <c r="AE38" i="1"/>
  <c r="AE36" i="1"/>
  <c r="AF36" i="1" s="1"/>
  <c r="AE21" i="1"/>
  <c r="AE30" i="1"/>
  <c r="AE24" i="1"/>
  <c r="AF24" i="1" s="1"/>
  <c r="AE23" i="1"/>
  <c r="AF23" i="1" s="1"/>
  <c r="AE25" i="1"/>
  <c r="AE20" i="1"/>
  <c r="AF20" i="1" s="1"/>
  <c r="AE13" i="1"/>
  <c r="AF13" i="1" s="1"/>
  <c r="AE11" i="1"/>
  <c r="AF11" i="1" s="1"/>
  <c r="AE14" i="1"/>
  <c r="AE15" i="1"/>
  <c r="AE10" i="1"/>
  <c r="AF10" i="1" s="1"/>
  <c r="AE3" i="1"/>
  <c r="AF3" i="1" s="1"/>
  <c r="AE12" i="1"/>
  <c r="AF12" i="1" s="1"/>
  <c r="AE9" i="1"/>
  <c r="AE8" i="1"/>
  <c r="AF8" i="1" s="1"/>
  <c r="AE6" i="1"/>
  <c r="AE7" i="1"/>
  <c r="AE5" i="1"/>
  <c r="AE4" i="1"/>
  <c r="AF4" i="1" s="1"/>
  <c r="AE2" i="1"/>
  <c r="AF2" i="1" s="1"/>
  <c r="M17" i="10" l="1"/>
  <c r="BC17" i="8"/>
  <c r="M14" i="10"/>
  <c r="BC14" i="8"/>
  <c r="M21" i="10"/>
  <c r="E6" i="13"/>
  <c r="BC21" i="8"/>
  <c r="H6" i="13" s="1"/>
  <c r="M6" i="10"/>
  <c r="BC6" i="8"/>
  <c r="BC3" i="8"/>
  <c r="M3" i="10"/>
  <c r="BC15" i="8"/>
  <c r="M15" i="10"/>
  <c r="M13" i="10"/>
  <c r="E30" i="13"/>
  <c r="BC13" i="8"/>
  <c r="H30" i="13" s="1"/>
  <c r="BC7" i="8"/>
  <c r="M7" i="10"/>
  <c r="BC19" i="8"/>
  <c r="H70" i="13" s="1"/>
  <c r="E70" i="13"/>
  <c r="M19" i="10"/>
  <c r="M5" i="10"/>
  <c r="E22" i="13"/>
  <c r="BC5" i="8"/>
  <c r="H22" i="13" s="1"/>
  <c r="M18" i="10"/>
  <c r="E46" i="13"/>
  <c r="BC18" i="8"/>
  <c r="H46" i="13" s="1"/>
  <c r="M10" i="10"/>
  <c r="E38" i="13"/>
  <c r="BC10" i="8"/>
  <c r="H38" i="13" s="1"/>
  <c r="M9" i="10"/>
  <c r="BC9" i="8"/>
  <c r="M22" i="10"/>
  <c r="BC22" i="8"/>
  <c r="BC11" i="8"/>
  <c r="H14" i="13" s="1"/>
  <c r="M11" i="10"/>
  <c r="E14" i="13"/>
  <c r="AF6" i="1"/>
  <c r="AF101" i="1"/>
  <c r="AF93" i="1"/>
  <c r="AF86" i="1"/>
  <c r="AF43" i="1"/>
  <c r="AF70" i="1"/>
  <c r="AF76" i="1"/>
  <c r="AF105" i="1"/>
  <c r="AF63" i="1"/>
  <c r="AF117" i="1"/>
  <c r="AF42" i="1"/>
  <c r="AF115" i="1"/>
  <c r="AF88" i="1"/>
  <c r="AF69" i="1"/>
  <c r="AF67" i="1"/>
  <c r="AF38" i="1"/>
  <c r="AF47" i="1"/>
  <c r="AF112" i="1"/>
  <c r="AF90" i="1"/>
  <c r="AF79" i="1"/>
  <c r="AF39" i="1"/>
  <c r="AF53" i="1"/>
  <c r="AF120" i="1"/>
  <c r="AF19" i="1"/>
  <c r="AF27" i="1"/>
  <c r="AF5" i="1"/>
  <c r="AF9" i="1"/>
  <c r="AF15" i="1"/>
  <c r="AF30" i="1"/>
  <c r="AF51" i="1"/>
  <c r="AF62" i="1"/>
  <c r="AF108" i="1"/>
  <c r="AF111" i="1"/>
  <c r="AF34" i="1"/>
  <c r="AF55" i="1"/>
  <c r="AF97" i="1"/>
  <c r="AF95" i="1"/>
  <c r="AF83" i="1"/>
  <c r="AF106" i="1"/>
  <c r="AF78" i="1"/>
  <c r="AF56" i="1"/>
  <c r="AF74" i="1"/>
  <c r="AF7" i="1"/>
  <c r="AF14" i="1"/>
  <c r="AF25" i="1"/>
  <c r="AF21" i="1"/>
  <c r="AF44" i="1"/>
  <c r="AF54" i="1"/>
  <c r="AF72" i="1"/>
  <c r="AF109" i="1"/>
  <c r="AF121" i="1"/>
  <c r="AF116" i="1"/>
  <c r="AF60" i="1"/>
  <c r="AF92" i="1"/>
  <c r="AF50" i="1"/>
  <c r="AF37" i="1"/>
  <c r="AF118" i="1"/>
  <c r="AF28" i="1"/>
  <c r="AF41" i="1"/>
  <c r="AF40" i="1"/>
  <c r="AF73" i="1"/>
  <c r="AF87" i="1"/>
  <c r="AF64" i="1"/>
  <c r="AF91" i="1"/>
  <c r="AF31" i="1"/>
  <c r="AF98" i="1"/>
  <c r="AF107" i="1"/>
  <c r="AF26" i="1"/>
  <c r="AF89" i="1"/>
  <c r="AF18" i="1"/>
  <c r="AP14" i="1"/>
  <c r="AR5" i="1"/>
  <c r="AR10" i="1"/>
  <c r="AP17" i="1"/>
  <c r="AP4" i="1"/>
  <c r="AR3" i="1"/>
  <c r="AR9" i="1"/>
  <c r="AR13" i="1"/>
  <c r="AP9" i="1"/>
  <c r="AP5" i="1"/>
  <c r="AP10" i="1"/>
  <c r="AP19" i="1"/>
  <c r="AP6" i="1"/>
  <c r="AQ6" i="1"/>
  <c r="AR6" i="1" s="1"/>
  <c r="AR11" i="1"/>
  <c r="AP7" i="1"/>
  <c r="AP11" i="1"/>
  <c r="AP13" i="1"/>
  <c r="AR8" i="1"/>
  <c r="AR7" i="1"/>
  <c r="AP3" i="1"/>
  <c r="AP8" i="1"/>
  <c r="AR14" i="1"/>
  <c r="AP12" i="1"/>
  <c r="AQ12" i="1"/>
  <c r="AR12" i="1" s="1"/>
  <c r="AF122" i="1"/>
  <c r="AG12" i="1" s="1"/>
  <c r="AG17" i="1" l="1"/>
  <c r="AG91" i="1"/>
  <c r="AG54" i="1"/>
  <c r="AG115" i="1"/>
  <c r="AG46" i="1"/>
  <c r="AG63" i="1"/>
  <c r="AG40" i="1"/>
  <c r="AG7" i="1"/>
  <c r="AG72" i="1"/>
  <c r="AG21" i="1"/>
  <c r="AG100" i="1"/>
  <c r="AG77" i="1"/>
  <c r="AG81" i="1"/>
  <c r="AG70" i="1"/>
  <c r="AG87" i="1"/>
  <c r="AG9" i="1"/>
  <c r="AG30" i="1"/>
  <c r="AG42" i="1"/>
  <c r="AG4" i="1"/>
  <c r="AG33" i="1"/>
  <c r="AG22" i="1"/>
  <c r="AG34" i="1"/>
  <c r="AG80" i="1"/>
  <c r="AG88" i="1"/>
  <c r="AG109" i="1"/>
  <c r="AG31" i="1"/>
  <c r="AG23" i="1"/>
  <c r="AG73" i="1"/>
  <c r="AG47" i="1"/>
  <c r="AG118" i="1"/>
  <c r="AG108" i="1"/>
  <c r="AG6" i="1"/>
  <c r="AG67" i="1"/>
  <c r="AG41" i="1"/>
  <c r="AG43" i="1"/>
  <c r="AG10" i="1"/>
  <c r="AG26" i="1"/>
  <c r="AG114" i="1"/>
  <c r="AG45" i="1"/>
  <c r="AG55" i="1"/>
  <c r="AG60" i="1"/>
  <c r="AG49" i="1"/>
  <c r="AG107" i="1"/>
  <c r="AG52" i="1"/>
  <c r="AG83" i="1"/>
  <c r="AG38" i="1"/>
  <c r="AG111" i="1"/>
  <c r="AG102" i="1"/>
  <c r="AG84" i="1"/>
  <c r="AG105" i="1"/>
  <c r="AG117" i="1"/>
  <c r="AG59" i="1"/>
  <c r="AG104" i="1"/>
  <c r="AG15" i="1"/>
  <c r="AG29" i="1"/>
  <c r="AG18" i="1"/>
  <c r="AG119" i="1"/>
  <c r="AG71" i="1"/>
  <c r="AG65" i="1"/>
  <c r="AG106" i="1"/>
  <c r="AG19" i="1"/>
  <c r="AG44" i="1"/>
  <c r="AG13" i="1"/>
  <c r="AG98" i="1"/>
  <c r="AG69" i="1"/>
  <c r="AG82" i="1"/>
  <c r="AG76" i="1"/>
  <c r="AG24" i="1"/>
  <c r="AG58" i="1"/>
  <c r="AG36" i="1"/>
  <c r="AG5" i="1"/>
  <c r="AG85" i="1"/>
  <c r="AG75" i="1"/>
  <c r="AG68" i="1"/>
  <c r="AG66" i="1"/>
  <c r="AG50" i="1"/>
  <c r="AG79" i="1"/>
  <c r="AG61" i="1"/>
  <c r="AG121" i="1"/>
  <c r="AG57" i="1"/>
  <c r="AG110" i="1"/>
  <c r="AG99" i="1"/>
  <c r="AG96" i="1"/>
  <c r="AG2" i="1"/>
  <c r="AG74" i="1"/>
  <c r="AG113" i="1"/>
  <c r="AG28" i="1"/>
  <c r="AG112" i="1"/>
  <c r="AG89" i="1"/>
  <c r="AG48" i="1"/>
  <c r="AG35" i="1"/>
  <c r="AG16" i="1"/>
  <c r="AG103" i="1"/>
  <c r="AG78" i="1"/>
  <c r="AG27" i="1"/>
  <c r="AG53" i="1"/>
  <c r="AG116" i="1"/>
  <c r="AG93" i="1"/>
  <c r="AG14" i="1"/>
  <c r="AG32" i="1"/>
  <c r="AG95" i="1"/>
  <c r="AG56" i="1"/>
  <c r="AG92" i="1"/>
  <c r="AG101" i="1"/>
  <c r="AG39" i="1"/>
  <c r="AG90" i="1"/>
  <c r="AG3" i="1"/>
  <c r="AG20" i="1"/>
  <c r="AG8" i="1"/>
  <c r="AG11" i="1"/>
  <c r="AG37" i="1"/>
  <c r="AG62" i="1"/>
  <c r="AG120" i="1"/>
  <c r="AG97" i="1"/>
  <c r="AG86" i="1"/>
  <c r="AG64" i="1"/>
  <c r="AG51" i="1"/>
  <c r="AG25" i="1"/>
  <c r="AG94" i="1"/>
  <c r="AN11" i="1" l="1"/>
  <c r="AN7" i="1"/>
  <c r="AN3" i="1"/>
  <c r="AN9" i="1"/>
  <c r="AN14" i="1"/>
  <c r="AN10" i="1"/>
  <c r="AN6" i="1"/>
  <c r="AN2" i="1"/>
  <c r="AN12" i="1"/>
  <c r="AN8" i="1"/>
  <c r="AN4" i="1"/>
  <c r="AN13" i="1"/>
  <c r="AN5" i="1"/>
</calcChain>
</file>

<file path=xl/sharedStrings.xml><?xml version="1.0" encoding="utf-8"?>
<sst xmlns="http://schemas.openxmlformats.org/spreadsheetml/2006/main" count="1304" uniqueCount="507">
  <si>
    <t>תמר</t>
  </si>
  <si>
    <t>עין קנייא</t>
  </si>
  <si>
    <t>מעלה אפרים</t>
  </si>
  <si>
    <t>מטולה</t>
  </si>
  <si>
    <t>מגילות ים המלח</t>
  </si>
  <si>
    <t>מגדל</t>
  </si>
  <si>
    <t>כפר שמריהו</t>
  </si>
  <si>
    <t>יסוד המעלה</t>
  </si>
  <si>
    <t>חריש</t>
  </si>
  <si>
    <t>אלקנה</t>
  </si>
  <si>
    <t>שוהם</t>
  </si>
  <si>
    <t>כאוכב אבו אל-היג'א</t>
  </si>
  <si>
    <t>כוכב יאיר</t>
  </si>
  <si>
    <t>הר אדר</t>
  </si>
  <si>
    <t>סביון*</t>
  </si>
  <si>
    <t>מודיעין-מכבים-רעות*</t>
  </si>
  <si>
    <t>חוף השרון</t>
  </si>
  <si>
    <t>גבעתיים</t>
  </si>
  <si>
    <t>נס ציונה</t>
  </si>
  <si>
    <t>תל מונד</t>
  </si>
  <si>
    <t>אפרת</t>
  </si>
  <si>
    <t>להבים</t>
  </si>
  <si>
    <t>דרום השרון</t>
  </si>
  <si>
    <t>הוד השרון</t>
  </si>
  <si>
    <t>כפר ורדים</t>
  </si>
  <si>
    <t>כפר תבור</t>
  </si>
  <si>
    <t>גבעת שמואל</t>
  </si>
  <si>
    <t>קריית אונו</t>
  </si>
  <si>
    <t>עמק יזרעאל</t>
  </si>
  <si>
    <t>רעננה</t>
  </si>
  <si>
    <t>גדרות</t>
  </si>
  <si>
    <t>אורנית</t>
  </si>
  <si>
    <t>מעיליא</t>
  </si>
  <si>
    <t>קדימה-צורן</t>
  </si>
  <si>
    <t>דייר חנא</t>
  </si>
  <si>
    <t>רמת נגב</t>
  </si>
  <si>
    <t>בנימינה-גבעת עדה*</t>
  </si>
  <si>
    <t>עומר</t>
  </si>
  <si>
    <t>מזכרת בתיה</t>
  </si>
  <si>
    <t>קדומים</t>
  </si>
  <si>
    <t>פרדסייה</t>
  </si>
  <si>
    <t>לב השרון</t>
  </si>
  <si>
    <t>גזר</t>
  </si>
  <si>
    <t>יואב</t>
  </si>
  <si>
    <t>פקיעין (בוקייעה)</t>
  </si>
  <si>
    <t>רמת גן</t>
  </si>
  <si>
    <t>מיתר</t>
  </si>
  <si>
    <t>גדרה</t>
  </si>
  <si>
    <t>עמק חפר</t>
  </si>
  <si>
    <t>אלונה</t>
  </si>
  <si>
    <t>רמת השרון</t>
  </si>
  <si>
    <t>גני תקווה</t>
  </si>
  <si>
    <t>שער הנגב</t>
  </si>
  <si>
    <t>כפר סבא</t>
  </si>
  <si>
    <t>נשר</t>
  </si>
  <si>
    <t>חבל אילות</t>
  </si>
  <si>
    <t>אבן יהודה</t>
  </si>
  <si>
    <t>משגב</t>
  </si>
  <si>
    <t>גן יבנה</t>
  </si>
  <si>
    <t>חבל מודיעין</t>
  </si>
  <si>
    <t>גולן</t>
  </si>
  <si>
    <t>ברנר</t>
  </si>
  <si>
    <t>בית ג'ן</t>
  </si>
  <si>
    <t>הרצלייה</t>
  </si>
  <si>
    <t>מטה אשר</t>
  </si>
  <si>
    <t>מבשרת ציון</t>
  </si>
  <si>
    <t>הר חברון</t>
  </si>
  <si>
    <t>שומרון</t>
  </si>
  <si>
    <t>בית דגן</t>
  </si>
  <si>
    <t>חורפיש</t>
  </si>
  <si>
    <t>גוש עציון</t>
  </si>
  <si>
    <t>פסוטה</t>
  </si>
  <si>
    <t>אשכול</t>
  </si>
  <si>
    <t>גן רווה</t>
  </si>
  <si>
    <t>קריית טבעון</t>
  </si>
  <si>
    <t>מנשה</t>
  </si>
  <si>
    <t>הערבה התיכונה</t>
  </si>
  <si>
    <t>זבולון</t>
  </si>
  <si>
    <t>ראשון לציון</t>
  </si>
  <si>
    <t>רמת ישי</t>
  </si>
  <si>
    <t>מעלה אדומים</t>
  </si>
  <si>
    <t>יקנעם עילית</t>
  </si>
  <si>
    <t>ראש העין</t>
  </si>
  <si>
    <t>חוף הכרמל</t>
  </si>
  <si>
    <t>יבנה</t>
  </si>
  <si>
    <t>זכרון יעקב</t>
  </si>
  <si>
    <t>חוף אשקלון</t>
  </si>
  <si>
    <t>טורעאן</t>
  </si>
  <si>
    <t>אלפי מנשה</t>
  </si>
  <si>
    <t>הגליל התחתון</t>
  </si>
  <si>
    <t>חבל יבנה</t>
  </si>
  <si>
    <t>עמק הירדן</t>
  </si>
  <si>
    <t>ע'ג'ר</t>
  </si>
  <si>
    <t>בית אריה</t>
  </si>
  <si>
    <t>בני שמעון</t>
  </si>
  <si>
    <t>באר טוביה</t>
  </si>
  <si>
    <t>תל אביב -יפו</t>
  </si>
  <si>
    <t>ג'ש (גוש חלב)</t>
  </si>
  <si>
    <t>מגידו</t>
  </si>
  <si>
    <t>נחל שורק</t>
  </si>
  <si>
    <t>מבואות החרמון</t>
  </si>
  <si>
    <t>אריאל</t>
  </si>
  <si>
    <t>כפר יאסיף</t>
  </si>
  <si>
    <t>נהרייה</t>
  </si>
  <si>
    <t>ראמה</t>
  </si>
  <si>
    <t>פתח תקווה</t>
  </si>
  <si>
    <t>חולון</t>
  </si>
  <si>
    <t>מטה בנימין</t>
  </si>
  <si>
    <t>כאבול</t>
  </si>
  <si>
    <t>מזרעה</t>
  </si>
  <si>
    <t>הגליל העליון</t>
  </si>
  <si>
    <t>כרמיאל</t>
  </si>
  <si>
    <t>רחובות</t>
  </si>
  <si>
    <t>בית אל</t>
  </si>
  <si>
    <t>עספיא</t>
  </si>
  <si>
    <t>דייר אל-אסד</t>
  </si>
  <si>
    <t>מטה יהודה</t>
  </si>
  <si>
    <t>אשקלון</t>
  </si>
  <si>
    <t>שדרות</t>
  </si>
  <si>
    <t>יהוד</t>
  </si>
  <si>
    <t>חיפה</t>
  </si>
  <si>
    <t>מעלה יוסף</t>
  </si>
  <si>
    <t>קרני שומרון</t>
  </si>
  <si>
    <t>שלומי</t>
  </si>
  <si>
    <t>ג'לג'וליה</t>
  </si>
  <si>
    <t>אור עקיבא</t>
  </si>
  <si>
    <t>לכיש</t>
  </si>
  <si>
    <t>מג'דל שמס</t>
  </si>
  <si>
    <t>טירת כרמל</t>
  </si>
  <si>
    <t>כפר יונה</t>
  </si>
  <si>
    <t>קריית ארבע</t>
  </si>
  <si>
    <t>אליכין</t>
  </si>
  <si>
    <t>בני עי"ש</t>
  </si>
  <si>
    <t>מג'ד אל-כרום</t>
  </si>
  <si>
    <t>ג'דיידה-מכר</t>
  </si>
  <si>
    <t>קריית ביאליק</t>
  </si>
  <si>
    <t>שדות נגב</t>
  </si>
  <si>
    <t>סח'נין</t>
  </si>
  <si>
    <t>ג'ת</t>
  </si>
  <si>
    <t>ירכא</t>
  </si>
  <si>
    <t>שפיר</t>
  </si>
  <si>
    <t>עראבה</t>
  </si>
  <si>
    <t>קריית עקרון</t>
  </si>
  <si>
    <t>כפר כמא</t>
  </si>
  <si>
    <t>אילת</t>
  </si>
  <si>
    <t>מרחבים</t>
  </si>
  <si>
    <t>בת ים</t>
  </si>
  <si>
    <t>מעלות-תרשיחא</t>
  </si>
  <si>
    <t>קצרין</t>
  </si>
  <si>
    <t>דבורייה</t>
  </si>
  <si>
    <t>מרום הגליל</t>
  </si>
  <si>
    <t>באר שבע</t>
  </si>
  <si>
    <t>כעביה-טבאש-חג'אג'רה</t>
  </si>
  <si>
    <t>נתניה</t>
  </si>
  <si>
    <t>משהד</t>
  </si>
  <si>
    <t>פרדס חנה-כרכור</t>
  </si>
  <si>
    <t>אזור</t>
  </si>
  <si>
    <t>קריית מוצקין</t>
  </si>
  <si>
    <t>בענה</t>
  </si>
  <si>
    <t>כפר מנדא</t>
  </si>
  <si>
    <t>מצפה רמון</t>
  </si>
  <si>
    <t>כפר קרע</t>
  </si>
  <si>
    <t>קריית אתא</t>
  </si>
  <si>
    <t>יפיע</t>
  </si>
  <si>
    <t>הגלבוע</t>
  </si>
  <si>
    <t>כסרא-סמיע</t>
  </si>
  <si>
    <t>טייבה</t>
  </si>
  <si>
    <t>שעב</t>
  </si>
  <si>
    <t>נצרת עילית</t>
  </si>
  <si>
    <t>עמק לוד</t>
  </si>
  <si>
    <t>מגאר</t>
  </si>
  <si>
    <t>ערערה</t>
  </si>
  <si>
    <t>קריית מלאכי</t>
  </si>
  <si>
    <t>ערד</t>
  </si>
  <si>
    <t>אור יהודה</t>
  </si>
  <si>
    <t>שבלי - אום אל-גנם</t>
  </si>
  <si>
    <t>דימונה</t>
  </si>
  <si>
    <t>קריית גת</t>
  </si>
  <si>
    <t>יאנוח-ג'ת</t>
  </si>
  <si>
    <t>חדרה</t>
  </si>
  <si>
    <t>אעבלין</t>
  </si>
  <si>
    <t>נחף</t>
  </si>
  <si>
    <t>כפר קאסם</t>
  </si>
  <si>
    <t>קריית ים</t>
  </si>
  <si>
    <t>כפר כנא</t>
  </si>
  <si>
    <t>אל-בטוף</t>
  </si>
  <si>
    <t>ראש פינה</t>
  </si>
  <si>
    <t>קריית שמונה</t>
  </si>
  <si>
    <t>ערבות הירדן</t>
  </si>
  <si>
    <t>עכו</t>
  </si>
  <si>
    <t>בוקעאתא</t>
  </si>
  <si>
    <t>דאלית אל-כרמל</t>
  </si>
  <si>
    <t>כפר ברא</t>
  </si>
  <si>
    <t>בסמ"ה</t>
  </si>
  <si>
    <t>אשדוד</t>
  </si>
  <si>
    <t>חורה</t>
  </si>
  <si>
    <t>באר יעקב</t>
  </si>
  <si>
    <t>מעלה עירון</t>
  </si>
  <si>
    <t>עפולה</t>
  </si>
  <si>
    <t>מסעדה</t>
  </si>
  <si>
    <t>טירה</t>
  </si>
  <si>
    <t>טמרה</t>
  </si>
  <si>
    <t>עמק המעיינות</t>
  </si>
  <si>
    <t>זמר</t>
  </si>
  <si>
    <t>זרזיר</t>
  </si>
  <si>
    <t>ירוחם</t>
  </si>
  <si>
    <t>באקה אל-גרביה</t>
  </si>
  <si>
    <t>אכסאל</t>
  </si>
  <si>
    <t>אבו סנאן</t>
  </si>
  <si>
    <t>נצרת</t>
  </si>
  <si>
    <t>נתיבות</t>
  </si>
  <si>
    <t>רמלה</t>
  </si>
  <si>
    <t>כסיפה</t>
  </si>
  <si>
    <t>פוריידיס</t>
  </si>
  <si>
    <t>קלנסווה</t>
  </si>
  <si>
    <t>סאג'ור</t>
  </si>
  <si>
    <t>ג'ולס</t>
  </si>
  <si>
    <t>ריינה</t>
  </si>
  <si>
    <t>לוד</t>
  </si>
  <si>
    <t>מגדל העמק</t>
  </si>
  <si>
    <t>אל קסום</t>
  </si>
  <si>
    <t>שפרעם</t>
  </si>
  <si>
    <t>בועיינה-נוג'ידאת</t>
  </si>
  <si>
    <t>עיילבון</t>
  </si>
  <si>
    <t>לקיה</t>
  </si>
  <si>
    <t>בסמת טבעון</t>
  </si>
  <si>
    <t>עין מאהל</t>
  </si>
  <si>
    <t>טבריה</t>
  </si>
  <si>
    <t>בוסתן אל-מרג'</t>
  </si>
  <si>
    <t>יבנאל</t>
  </si>
  <si>
    <t>גבעת זאב</t>
  </si>
  <si>
    <t>אופקים</t>
  </si>
  <si>
    <t>אבו גוש</t>
  </si>
  <si>
    <t>אום אל-פחם</t>
  </si>
  <si>
    <t>חצור הגלילית</t>
  </si>
  <si>
    <t>בית שאן</t>
  </si>
  <si>
    <t>ביר אל-מכסור</t>
  </si>
  <si>
    <t>רהט</t>
  </si>
  <si>
    <t>צפת</t>
  </si>
  <si>
    <t>ירושלים</t>
  </si>
  <si>
    <t>שגב-שלום</t>
  </si>
  <si>
    <t>טובא-זנגרייה</t>
  </si>
  <si>
    <t>תל שבע</t>
  </si>
  <si>
    <t>בית שמש</t>
  </si>
  <si>
    <t>עילוט</t>
  </si>
  <si>
    <t>ערערה-בנגב</t>
  </si>
  <si>
    <t>אלעד</t>
  </si>
  <si>
    <t>נווה מדבר</t>
  </si>
  <si>
    <t>ג'סר א-זרקא</t>
  </si>
  <si>
    <t>עמנואל</t>
  </si>
  <si>
    <t>רכסים</t>
  </si>
  <si>
    <t>קריית יערים</t>
  </si>
  <si>
    <t>בני ברק</t>
  </si>
  <si>
    <t>ביתר עילית</t>
  </si>
  <si>
    <t>מודיעין עילית</t>
  </si>
  <si>
    <t>שגור*</t>
  </si>
  <si>
    <t>עיר כרמל</t>
  </si>
  <si>
    <t>שם  הרשות</t>
  </si>
  <si>
    <t>שם ישוב</t>
  </si>
  <si>
    <t>ג</t>
  </si>
  <si>
    <t>טב</t>
  </si>
  <si>
    <t>קץ</t>
  </si>
  <si>
    <t>שס</t>
  </si>
  <si>
    <t>אבן שמואל</t>
  </si>
  <si>
    <t>אבני חפץ</t>
  </si>
  <si>
    <t>אדירים</t>
  </si>
  <si>
    <t>אור הגנוז</t>
  </si>
  <si>
    <t>אחיסמך</t>
  </si>
  <si>
    <t>אחיעזר</t>
  </si>
  <si>
    <t>איתמר</t>
  </si>
  <si>
    <t>איתן</t>
  </si>
  <si>
    <t>אלומה</t>
  </si>
  <si>
    <t>אלון מורה</t>
  </si>
  <si>
    <t>אספר</t>
  </si>
  <si>
    <t>אשתאול</t>
  </si>
  <si>
    <t>ביריה</t>
  </si>
  <si>
    <t>בית הגדי</t>
  </si>
  <si>
    <t>בית חלקיה</t>
  </si>
  <si>
    <t>בית מאיר</t>
  </si>
  <si>
    <t>בית רבן</t>
  </si>
  <si>
    <t>בן זכאי</t>
  </si>
  <si>
    <t>בני נצרים</t>
  </si>
  <si>
    <t>בני ראם</t>
  </si>
  <si>
    <t>בר יוחאי</t>
  </si>
  <si>
    <t>ברכיה</t>
  </si>
  <si>
    <t>ברקת</t>
  </si>
  <si>
    <t>בת עין</t>
  </si>
  <si>
    <t>גבע בנימין</t>
  </si>
  <si>
    <t>גורן</t>
  </si>
  <si>
    <t>הר עמשא</t>
  </si>
  <si>
    <t>זבדיאל</t>
  </si>
  <si>
    <t>זוהר</t>
  </si>
  <si>
    <t>זמרת</t>
  </si>
  <si>
    <t>זרחיה</t>
  </si>
  <si>
    <t>חברון</t>
  </si>
  <si>
    <t>חגי</t>
  </si>
  <si>
    <t>חזון</t>
  </si>
  <si>
    <t>טלמון</t>
  </si>
  <si>
    <t>יד בנימין</t>
  </si>
  <si>
    <t>יושיביה</t>
  </si>
  <si>
    <t>יסודות</t>
  </si>
  <si>
    <t>יערה</t>
  </si>
  <si>
    <t>יצהר</t>
  </si>
  <si>
    <t>ישעי</t>
  </si>
  <si>
    <t>כדיתה</t>
  </si>
  <si>
    <t>כוכב השחר</t>
  </si>
  <si>
    <t>כוכב יעקב</t>
  </si>
  <si>
    <t>כסלון</t>
  </si>
  <si>
    <t>כפר גדעון</t>
  </si>
  <si>
    <t>כפר חב"ד</t>
  </si>
  <si>
    <t>כפר תפוח</t>
  </si>
  <si>
    <t>כרם יבנה (ישיבה)</t>
  </si>
  <si>
    <t>לוזית</t>
  </si>
  <si>
    <t>מבוא חורון</t>
  </si>
  <si>
    <t>מבוא מודיעים</t>
  </si>
  <si>
    <t>מחסיה</t>
  </si>
  <si>
    <t>מירון</t>
  </si>
  <si>
    <t>מעגלים</t>
  </si>
  <si>
    <t>מעון</t>
  </si>
  <si>
    <t>מעלה לבונה</t>
  </si>
  <si>
    <t>מעלה מכמש</t>
  </si>
  <si>
    <t>מעלה עמוס</t>
  </si>
  <si>
    <t>מצפה יריחו</t>
  </si>
  <si>
    <t>מרחב עם</t>
  </si>
  <si>
    <t>מתתיהו</t>
  </si>
  <si>
    <t>נווה</t>
  </si>
  <si>
    <t>נועם</t>
  </si>
  <si>
    <t>נחליאל</t>
  </si>
  <si>
    <t>נטועה</t>
  </si>
  <si>
    <t>ניר עקיבא</t>
  </si>
  <si>
    <t>נצר חזני</t>
  </si>
  <si>
    <t>עוזה</t>
  </si>
  <si>
    <t>עוצם</t>
  </si>
  <si>
    <t>עין אל-אסד</t>
  </si>
  <si>
    <t>עלי</t>
  </si>
  <si>
    <t>עמיעוז</t>
  </si>
  <si>
    <t>ענב</t>
  </si>
  <si>
    <t>פטיש</t>
  </si>
  <si>
    <t>פני חבר</t>
  </si>
  <si>
    <t>פסגות</t>
  </si>
  <si>
    <t>פעמי תש"ז</t>
  </si>
  <si>
    <t>פקיעין חדשה</t>
  </si>
  <si>
    <t>קוממיות</t>
  </si>
  <si>
    <t>קרית ארבע</t>
  </si>
  <si>
    <t>קרית יערים</t>
  </si>
  <si>
    <t>קרית מלאכי</t>
  </si>
  <si>
    <t>קשת</t>
  </si>
  <si>
    <t>רוויה</t>
  </si>
  <si>
    <t>שבי שומרון</t>
  </si>
  <si>
    <t>שדות מיכה</t>
  </si>
  <si>
    <t>שובה</t>
  </si>
  <si>
    <t>שומריה</t>
  </si>
  <si>
    <t>שוקדה</t>
  </si>
  <si>
    <t>שילה</t>
  </si>
  <si>
    <t>שלווה</t>
  </si>
  <si>
    <t>שעלבים</t>
  </si>
  <si>
    <t>שרשרת</t>
  </si>
  <si>
    <t>תושיה</t>
  </si>
  <si>
    <t>תירוש</t>
  </si>
  <si>
    <t>תלם</t>
  </si>
  <si>
    <t>תלמים</t>
  </si>
  <si>
    <t>תפרח</t>
  </si>
  <si>
    <t>ש"ס + דגל התורה</t>
  </si>
  <si>
    <t>רשות מקומית</t>
  </si>
  <si>
    <t>ביתר עלית</t>
  </si>
  <si>
    <t>מודיעין עלית</t>
  </si>
  <si>
    <t>שיטת חישוב</t>
  </si>
  <si>
    <t>שטח דירה ממוצע</t>
  </si>
  <si>
    <t>ברוטו ברוטו</t>
  </si>
  <si>
    <t>הערות</t>
  </si>
  <si>
    <t>תעריף עד 150 מ"ר</t>
  </si>
  <si>
    <t>שנה</t>
  </si>
  <si>
    <t>תעריף למ"ר (₪)</t>
  </si>
  <si>
    <t>ברוטו</t>
  </si>
  <si>
    <t>לדירת מגורים, צמוד קרקע יותר יקר</t>
  </si>
  <si>
    <t>נטו</t>
  </si>
  <si>
    <t>התעריף המינימלי ביותר
ניסו בשנת 2018 להכניס את השטחים המשותפים</t>
  </si>
  <si>
    <t>עד 100 מ"ר, לכל מ"ר נוסף התעריף הוא 51.17</t>
  </si>
  <si>
    <t>באזור ב' התעריף 46.13</t>
  </si>
  <si>
    <t>בז"בים</t>
  </si>
  <si>
    <t>אוכלוסיה חרדית (הערכה לפי ממוצע של 5 נפשות)</t>
  </si>
  <si>
    <t>החל מ-75 מ"ר 54.32</t>
  </si>
  <si>
    <t>מינימום (מקסימום 41.52)</t>
  </si>
  <si>
    <t>מינימום (מקסימום 36.9)</t>
  </si>
  <si>
    <t>מינימום (מקסימום 35.9)</t>
  </si>
  <si>
    <t>תעריף משוקלל בפועל לשנת 2018</t>
  </si>
  <si>
    <t>אחוז גביה מארנונה למגורים בשותף 2016</t>
  </si>
  <si>
    <t>סמל ישוב</t>
  </si>
  <si>
    <t>ב ז ב</t>
  </si>
  <si>
    <t xml:space="preserve">מצביעים </t>
  </si>
  <si>
    <t>פסולים</t>
  </si>
  <si>
    <t>כשרים</t>
  </si>
  <si>
    <t>מס' רץ</t>
  </si>
  <si>
    <t xml:space="preserve">אמת </t>
  </si>
  <si>
    <t>ב</t>
  </si>
  <si>
    <t>ד</t>
  </si>
  <si>
    <t>הד</t>
  </si>
  <si>
    <t>ו</t>
  </si>
  <si>
    <t>ז</t>
  </si>
  <si>
    <t>זך</t>
  </si>
  <si>
    <t>יט</t>
  </si>
  <si>
    <t>ים</t>
  </si>
  <si>
    <t>יש</t>
  </si>
  <si>
    <t>כן</t>
  </si>
  <si>
    <t>ל</t>
  </si>
  <si>
    <t>ם</t>
  </si>
  <si>
    <t>מחל</t>
  </si>
  <si>
    <t>מרצ</t>
  </si>
  <si>
    <t>נ</t>
  </si>
  <si>
    <t>ני</t>
  </si>
  <si>
    <t>נץ</t>
  </si>
  <si>
    <t>עם</t>
  </si>
  <si>
    <t>פ</t>
  </si>
  <si>
    <t>פה</t>
  </si>
  <si>
    <t>פז</t>
  </si>
  <si>
    <t>ץ</t>
  </si>
  <si>
    <t>ק</t>
  </si>
  <si>
    <t>קז</t>
  </si>
  <si>
    <t>קם</t>
  </si>
  <si>
    <t>קנ</t>
  </si>
  <si>
    <t>קפ</t>
  </si>
  <si>
    <t>רם</t>
  </si>
  <si>
    <t>רק</t>
  </si>
  <si>
    <t>ס"ה מחושב</t>
  </si>
  <si>
    <t>בית"ר עילית</t>
  </si>
  <si>
    <t>קרית יערים-מוסד</t>
  </si>
  <si>
    <t>מס' קלפיות</t>
  </si>
  <si>
    <t xml:space="preserve">בוחרים </t>
  </si>
  <si>
    <t xml:space="preserve"> מצביעים</t>
  </si>
  <si>
    <t>אמת</t>
  </si>
  <si>
    <t>זנ</t>
  </si>
  <si>
    <t>ט</t>
  </si>
  <si>
    <t>ף</t>
  </si>
  <si>
    <t>צ</t>
  </si>
  <si>
    <t>צף</t>
  </si>
  <si>
    <t>קך</t>
  </si>
  <si>
    <t>מספר קלפיות</t>
  </si>
  <si>
    <t>בעלי זכות בחירה</t>
  </si>
  <si>
    <t>מצביעים</t>
  </si>
  <si>
    <t>ה</t>
  </si>
  <si>
    <t>זה</t>
  </si>
  <si>
    <t>חץ</t>
  </si>
  <si>
    <t>כ</t>
  </si>
  <si>
    <t>כץ</t>
  </si>
  <si>
    <t>פכ</t>
  </si>
  <si>
    <t>פץ</t>
  </si>
  <si>
    <t>צה</t>
  </si>
  <si>
    <t>בז''ב</t>
  </si>
  <si>
    <t>אר</t>
  </si>
  <si>
    <t>חי</t>
  </si>
  <si>
    <t>ינ</t>
  </si>
  <si>
    <t>יק</t>
  </si>
  <si>
    <t>נפ</t>
  </si>
  <si>
    <t>נר</t>
  </si>
  <si>
    <t>פח</t>
  </si>
  <si>
    <t>פי</t>
  </si>
  <si>
    <t>פק</t>
  </si>
  <si>
    <t>צי</t>
  </si>
  <si>
    <t>בזב</t>
  </si>
  <si>
    <t>הי</t>
  </si>
  <si>
    <t>הפ</t>
  </si>
  <si>
    <t>הק</t>
  </si>
  <si>
    <t>מרץ</t>
  </si>
  <si>
    <t>נק</t>
  </si>
  <si>
    <t>פך</t>
  </si>
  <si>
    <t>פנ</t>
  </si>
  <si>
    <t>צפ</t>
  </si>
  <si>
    <t>צק</t>
  </si>
  <si>
    <t>ודעם</t>
  </si>
  <si>
    <t>זץ</t>
  </si>
  <si>
    <t>י</t>
  </si>
  <si>
    <t>יז</t>
  </si>
  <si>
    <t>יך</t>
  </si>
  <si>
    <t>יץ</t>
  </si>
  <si>
    <t>נז</t>
  </si>
  <si>
    <t>ע</t>
  </si>
  <si>
    <t>ףץ</t>
  </si>
  <si>
    <t>חרדים</t>
  </si>
  <si>
    <t>דתיים לאומיים</t>
  </si>
  <si>
    <t>ליכוד</t>
  </si>
  <si>
    <t>אחוז מצביעים חרדיים</t>
  </si>
  <si>
    <t>אחוז מצביעים דתיים לאומיים</t>
  </si>
  <si>
    <t>אחוז מצביעי ליכוד</t>
  </si>
  <si>
    <t>אחוז מצביעי ימין מדיני</t>
  </si>
  <si>
    <t>עליה</t>
  </si>
  <si>
    <t>ירידה</t>
  </si>
  <si>
    <t>אותו דבר</t>
  </si>
  <si>
    <t>מחל וישראל ביתינו</t>
  </si>
  <si>
    <t>עלייה בגלל ברזל ואלי ישי</t>
  </si>
  <si>
    <t>קדימה נוגסת בליכוד</t>
  </si>
  <si>
    <t>חרדית</t>
  </si>
  <si>
    <t>חרדית עולה</t>
  </si>
  <si>
    <t>ליכוד מסורתי</t>
  </si>
  <si>
    <t>מחל + ישראל ביתינו</t>
  </si>
  <si>
    <t>כפר חבד</t>
  </si>
  <si>
    <t>יבניאל</t>
  </si>
  <si>
    <t>ימין מדיני</t>
  </si>
  <si>
    <t>ימין לאומי</t>
  </si>
  <si>
    <t>ימין מסורתי</t>
  </si>
  <si>
    <t>ליכוד וישראל ביתינו</t>
  </si>
  <si>
    <t>גידול בחרדים</t>
  </si>
  <si>
    <t>אחוז ליהדות התורה</t>
  </si>
  <si>
    <t>אחוז יהדות התורה</t>
  </si>
  <si>
    <t>מגמות שינוי במצביעים</t>
  </si>
  <si>
    <t>מגמות שינוי בחרדים אשכנזיים</t>
  </si>
  <si>
    <t>מגמות שינוי במצביעים למפלגות חרדיות</t>
  </si>
  <si>
    <t>אחוז מצביעים חרדים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</si>
</sst>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10"/>
      <name val="Arial"/>
      <family val="2"/>
    </font>
    <font>
      <sz val="10"/>
      <name val="David"/>
      <family val="2"/>
      <charset val="177"/>
    </font>
    <font>
      <sz val="10"/>
      <color theme="1"/>
      <name val="Arial"/>
      <family val="2"/>
    </font>
    <font>
      <b/>
      <sz val="10"/>
      <color rgb="FF0000FF"/>
      <name val="Open Sans"/>
    </font>
    <font>
      <b/>
      <sz val="10"/>
      <color rgb="FF0000FF"/>
      <name val="Arial"/>
    </font>
    <font>
      <b/>
      <sz val="11"/>
      <name val="Arial"/>
    </font>
    <font>
      <sz val="11"/>
      <name val="Arial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</cellStyleXfs>
  <cellXfs count="53">
    <xf numFmtId="0" fontId="0" fillId="0" borderId="0" xfId="0"/>
    <xf numFmtId="164" fontId="0" fillId="0" borderId="0" xfId="0" applyNumberFormat="1"/>
    <xf numFmtId="0" fontId="3" fillId="2" borderId="1" xfId="0" quotePrefix="1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readingOrder="2"/>
    </xf>
    <xf numFmtId="0" fontId="3" fillId="2" borderId="2" xfId="0" applyNumberFormat="1" applyFont="1" applyFill="1" applyBorder="1" applyAlignment="1">
      <alignment horizontal="center" vertical="center" readingOrder="2"/>
    </xf>
    <xf numFmtId="0" fontId="3" fillId="2" borderId="0" xfId="0" applyNumberFormat="1" applyFont="1" applyFill="1" applyBorder="1" applyAlignment="1">
      <alignment horizontal="center" vertical="center" readingOrder="2"/>
    </xf>
    <xf numFmtId="0" fontId="3" fillId="2" borderId="0" xfId="0" quotePrefix="1" applyNumberFormat="1" applyFont="1" applyFill="1" applyBorder="1" applyAlignment="1">
      <alignment horizontal="center" vertical="center"/>
    </xf>
    <xf numFmtId="0" fontId="0" fillId="0" borderId="0" xfId="0" applyNumberFormat="1"/>
    <xf numFmtId="0" fontId="3" fillId="2" borderId="0" xfId="0" applyFont="1" applyFill="1" applyBorder="1" applyAlignment="1">
      <alignment horizontal="right" vertical="center" wrapText="1" readingOrder="2"/>
    </xf>
    <xf numFmtId="0" fontId="3" fillId="2" borderId="0" xfId="0" applyNumberFormat="1" applyFont="1" applyFill="1" applyBorder="1" applyAlignment="1">
      <alignment horizontal="right" vertical="center" readingOrder="2"/>
    </xf>
    <xf numFmtId="0" fontId="3" fillId="2" borderId="3" xfId="3" applyFont="1" applyFill="1" applyBorder="1" applyAlignment="1">
      <alignment horizontal="center" vertical="center" wrapText="1" readingOrder="2"/>
    </xf>
    <xf numFmtId="0" fontId="2" fillId="0" borderId="0" xfId="0" applyFont="1"/>
    <xf numFmtId="0" fontId="5" fillId="0" borderId="4" xfId="0" applyFont="1" applyBorder="1" applyAlignment="1">
      <alignment horizontal="right" wrapText="1"/>
    </xf>
    <xf numFmtId="0" fontId="5" fillId="0" borderId="4" xfId="0" applyFont="1" applyBorder="1" applyAlignment="1">
      <alignment wrapText="1"/>
    </xf>
    <xf numFmtId="9" fontId="0" fillId="0" borderId="0" xfId="2" applyFont="1"/>
    <xf numFmtId="164" fontId="0" fillId="0" borderId="0" xfId="2" applyNumberFormat="1" applyFont="1"/>
    <xf numFmtId="0" fontId="5" fillId="0" borderId="5" xfId="0" applyFont="1" applyFill="1" applyBorder="1" applyAlignment="1">
      <alignment horizontal="right" wrapText="1"/>
    </xf>
    <xf numFmtId="0" fontId="5" fillId="3" borderId="4" xfId="0" applyFont="1" applyFill="1" applyBorder="1" applyAlignment="1">
      <alignment horizontal="right" wrapText="1"/>
    </xf>
    <xf numFmtId="0" fontId="0" fillId="3" borderId="0" xfId="0" applyFill="1"/>
    <xf numFmtId="164" fontId="0" fillId="3" borderId="0" xfId="2" applyNumberFormat="1" applyFont="1" applyFill="1"/>
    <xf numFmtId="0" fontId="0" fillId="0" borderId="0" xfId="0" applyAlignment="1"/>
    <xf numFmtId="0" fontId="5" fillId="3" borderId="6" xfId="0" applyFont="1" applyFill="1" applyBorder="1" applyAlignment="1">
      <alignment horizontal="right" wrapText="1"/>
    </xf>
    <xf numFmtId="0" fontId="5" fillId="3" borderId="0" xfId="0" applyFont="1" applyFill="1" applyBorder="1" applyAlignment="1">
      <alignment horizontal="right" wrapText="1"/>
    </xf>
    <xf numFmtId="0" fontId="0" fillId="0" borderId="0" xfId="0" applyAlignment="1">
      <alignment wrapText="1"/>
    </xf>
    <xf numFmtId="0" fontId="5" fillId="3" borderId="5" xfId="0" applyFont="1" applyFill="1" applyBorder="1" applyAlignment="1">
      <alignment horizontal="right" wrapText="1"/>
    </xf>
    <xf numFmtId="165" fontId="0" fillId="0" borderId="0" xfId="1" applyNumberFormat="1" applyFont="1"/>
    <xf numFmtId="165" fontId="0" fillId="0" borderId="0" xfId="0" applyNumberFormat="1"/>
    <xf numFmtId="166" fontId="0" fillId="0" borderId="0" xfId="0" applyNumberFormat="1"/>
    <xf numFmtId="164" fontId="0" fillId="4" borderId="0" xfId="0" applyNumberFormat="1" applyFill="1"/>
    <xf numFmtId="2" fontId="0" fillId="0" borderId="0" xfId="0" applyNumberFormat="1"/>
    <xf numFmtId="0" fontId="5" fillId="4" borderId="4" xfId="0" applyFont="1" applyFill="1" applyBorder="1" applyAlignment="1">
      <alignment wrapText="1"/>
    </xf>
    <xf numFmtId="0" fontId="3" fillId="4" borderId="0" xfId="0" applyNumberFormat="1" applyFont="1" applyFill="1" applyBorder="1" applyAlignment="1">
      <alignment horizontal="center" vertical="center" readingOrder="2"/>
    </xf>
    <xf numFmtId="0" fontId="3" fillId="5" borderId="0" xfId="0" applyNumberFormat="1" applyFont="1" applyFill="1" applyBorder="1" applyAlignment="1">
      <alignment horizontal="center" vertical="center" readingOrder="2"/>
    </xf>
    <xf numFmtId="0" fontId="5" fillId="5" borderId="4" xfId="0" applyFont="1" applyFill="1" applyBorder="1" applyAlignment="1">
      <alignment wrapText="1"/>
    </xf>
    <xf numFmtId="0" fontId="3" fillId="6" borderId="0" xfId="0" applyNumberFormat="1" applyFont="1" applyFill="1" applyBorder="1" applyAlignment="1">
      <alignment horizontal="center" vertical="center" readingOrder="2"/>
    </xf>
    <xf numFmtId="0" fontId="5" fillId="6" borderId="4" xfId="0" applyFont="1" applyFill="1" applyBorder="1" applyAlignment="1">
      <alignment wrapText="1"/>
    </xf>
    <xf numFmtId="0" fontId="3" fillId="5" borderId="0" xfId="0" quotePrefix="1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/>
    <xf numFmtId="0" fontId="0" fillId="0" borderId="0" xfId="0" applyFont="1" applyAlignment="1"/>
    <xf numFmtId="0" fontId="8" fillId="0" borderId="0" xfId="0" applyFont="1" applyAlignment="1"/>
    <xf numFmtId="165" fontId="0" fillId="0" borderId="0" xfId="1" applyNumberFormat="1" applyFont="1" applyAlignment="1"/>
    <xf numFmtId="0" fontId="9" fillId="0" borderId="0" xfId="0" applyFont="1" applyAlignment="1"/>
    <xf numFmtId="0" fontId="9" fillId="3" borderId="0" xfId="0" applyFont="1" applyFill="1" applyAlignment="1"/>
    <xf numFmtId="9" fontId="0" fillId="0" borderId="0" xfId="0" applyNumberFormat="1"/>
    <xf numFmtId="0" fontId="0" fillId="4" borderId="0" xfId="0" applyFill="1"/>
    <xf numFmtId="0" fontId="0" fillId="7" borderId="0" xfId="0" applyFill="1"/>
    <xf numFmtId="0" fontId="5" fillId="4" borderId="6" xfId="0" applyFont="1" applyFill="1" applyBorder="1" applyAlignment="1">
      <alignment wrapText="1"/>
    </xf>
    <xf numFmtId="164" fontId="0" fillId="4" borderId="0" xfId="2" applyNumberFormat="1" applyFont="1" applyFill="1"/>
    <xf numFmtId="2" fontId="0" fillId="0" borderId="0" xfId="2" applyNumberFormat="1" applyFont="1"/>
    <xf numFmtId="0" fontId="5" fillId="5" borderId="6" xfId="0" applyFont="1" applyFill="1" applyBorder="1" applyAlignment="1">
      <alignment wrapText="1"/>
    </xf>
    <xf numFmtId="0" fontId="0" fillId="0" borderId="0" xfId="0" applyAlignment="1">
      <alignment horizontal="center"/>
    </xf>
    <xf numFmtId="10" fontId="0" fillId="0" borderId="0" xfId="0" applyNumberFormat="1"/>
  </cellXfs>
  <cellStyles count="4">
    <cellStyle name="Comma" xfId="1" builtinId="3"/>
    <cellStyle name="Normal" xfId="0" builtinId="0"/>
    <cellStyle name="Normal 2 2" xfId="3"/>
    <cellStyle name="Percent" xfId="2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hartsheet" Target="chartsheets/sheet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hartsheet" Target="chartsheets/sheet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1.xml"/><Relationship Id="rId5" Type="http://schemas.openxmlformats.org/officeDocument/2006/relationships/worksheet" Target="worksheets/sheet5.xml"/><Relationship Id="rId15" Type="http://schemas.openxmlformats.org/officeDocument/2006/relationships/chartsheet" Target="chartsheets/sheet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hartsheet" Target="chart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400"/>
              <a:t>שינויים במצביעים חרדיים ברשויות בין</a:t>
            </a:r>
            <a:r>
              <a:rPr lang="he-IL" sz="2400" baseline="0"/>
              <a:t> 1999 ל</a:t>
            </a:r>
            <a:r>
              <a:rPr lang="he-IL" sz="2400"/>
              <a:t>-2015</a:t>
            </a:r>
          </a:p>
        </c:rich>
      </c:tx>
      <c:layout>
        <c:manualLayout>
          <c:xMode val="edge"/>
          <c:yMode val="edge"/>
          <c:x val="0.17752471307166942"/>
          <c:y val="1.8174272671331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221238721508579E-2"/>
          <c:y val="9.8787427791849722E-2"/>
          <c:w val="0.88406486457038214"/>
          <c:h val="0.83843055694684943"/>
        </c:manualLayout>
      </c:layout>
      <c:bubbleChart>
        <c:varyColors val="0"/>
        <c:ser>
          <c:idx val="0"/>
          <c:order val="0"/>
          <c:tx>
            <c:v>רשויות חרדיות מובהקות</c:v>
          </c:tx>
          <c:spPr>
            <a:solidFill>
              <a:schemeClr val="accent1"/>
            </a:solidFill>
            <a:ln w="19050"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1.759036066703017E-2"/>
                  <c:y val="5.654218164414361E-2"/>
                </c:manualLayout>
              </c:layout>
              <c:tx>
                <c:rich>
                  <a:bodyPr/>
                  <a:lstStyle/>
                  <a:p>
                    <a:fld id="{D195DDA3-AA71-4BAC-90A3-FA6D4BCC4821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74DEFE46-7C76-42F3-B39A-682D7DB9EDE8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"/>
              <c:layout>
                <c:manualLayout>
                  <c:x val="5.8634535556767236E-3"/>
                  <c:y val="5.2503454383847632E-2"/>
                </c:manualLayout>
              </c:layout>
              <c:tx>
                <c:rich>
                  <a:bodyPr/>
                  <a:lstStyle/>
                  <a:p>
                    <a:fld id="{FEDF2555-9E70-484B-98FB-2A7E2453705E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F08A46C0-F906-4E57-B56E-60EDD2B07955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2"/>
              <c:layout>
                <c:manualLayout>
                  <c:x val="-0.170040153114625"/>
                  <c:y val="-0.10298754513754728"/>
                </c:manualLayout>
              </c:layout>
              <c:tx>
                <c:rich>
                  <a:bodyPr/>
                  <a:lstStyle/>
                  <a:p>
                    <a:fld id="{4AF7255E-0CE3-45FE-A7C9-FE8A53BC63BB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23152BED-585C-4BEB-8645-391AE6DCF374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3"/>
              <c:layout>
                <c:manualLayout>
                  <c:x val="4.3975901667575425E-3"/>
                  <c:y val="8.885199972651138E-2"/>
                </c:manualLayout>
              </c:layout>
              <c:tx>
                <c:rich>
                  <a:bodyPr/>
                  <a:lstStyle/>
                  <a:p>
                    <a:fld id="{BF6D41B1-5845-4BF3-AA02-8747682ABAA1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C1ED8B90-7E7E-43CA-B478-DDE5C24044C7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4"/>
              <c:layout>
                <c:manualLayout>
                  <c:x val="-5.8634535556767236E-3"/>
                  <c:y val="-5.2503454383847674E-2"/>
                </c:manualLayout>
              </c:layout>
              <c:tx>
                <c:rich>
                  <a:bodyPr/>
                  <a:lstStyle/>
                  <a:p>
                    <a:fld id="{0393D1B7-2E3C-4E23-9D78-C357EB58CB7A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31EA7B2C-20F6-47C2-8258-2B76C5CD6529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5"/>
              <c:layout>
                <c:manualLayout>
                  <c:x val="-0.11726907111353446"/>
                  <c:y val="8.4813272466215409E-2"/>
                </c:manualLayout>
              </c:layout>
              <c:tx>
                <c:rich>
                  <a:bodyPr/>
                  <a:lstStyle/>
                  <a:p>
                    <a:fld id="{FE2FF3FE-8E96-4F5F-8EB1-52515A64CBC0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0E596E50-8557-4692-B064-D25F98DB00CF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6"/>
              <c:layout>
                <c:manualLayout>
                  <c:x val="-0.23307227883814977"/>
                  <c:y val="4.0387272602959753E-2"/>
                </c:manualLayout>
              </c:layout>
              <c:tx>
                <c:rich>
                  <a:bodyPr/>
                  <a:lstStyle/>
                  <a:p>
                    <a:fld id="{89A8FEC9-3FC6-4034-991A-DA8E7D06E3FE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1C30FFDB-A98B-4EF2-8A5F-1A2820F41DA1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'מיפוי מלא'!$AM$2:$AM$8</c:f>
              <c:numCache>
                <c:formatCode>0.00</c:formatCode>
                <c:ptCount val="7"/>
                <c:pt idx="0">
                  <c:v>-1.8063063742140726</c:v>
                </c:pt>
                <c:pt idx="1">
                  <c:v>0.69156544426285238</c:v>
                </c:pt>
                <c:pt idx="2">
                  <c:v>-1.9125436617147151</c:v>
                </c:pt>
                <c:pt idx="3">
                  <c:v>-1.7744793485338477</c:v>
                </c:pt>
                <c:pt idx="4">
                  <c:v>0.65343356822209808</c:v>
                </c:pt>
                <c:pt idx="5">
                  <c:v>-1.9685835805050729</c:v>
                </c:pt>
                <c:pt idx="6">
                  <c:v>-1.573459230907519</c:v>
                </c:pt>
              </c:numCache>
            </c:numRef>
          </c:xVal>
          <c:yVal>
            <c:numRef>
              <c:f>'מיפוי מלא'!$AN$2:$AN$8</c:f>
              <c:numCache>
                <c:formatCode>0.00</c:formatCode>
                <c:ptCount val="7"/>
                <c:pt idx="0">
                  <c:v>1.0526517425463209</c:v>
                </c:pt>
                <c:pt idx="1">
                  <c:v>0.7133753961401702</c:v>
                </c:pt>
                <c:pt idx="2">
                  <c:v>1.4889497489807342</c:v>
                </c:pt>
                <c:pt idx="3">
                  <c:v>0.97688427549925128</c:v>
                </c:pt>
                <c:pt idx="4">
                  <c:v>1.5207309663365967</c:v>
                </c:pt>
                <c:pt idx="5">
                  <c:v>0.98044611868139764</c:v>
                </c:pt>
                <c:pt idx="6">
                  <c:v>1.473249708917153</c:v>
                </c:pt>
              </c:numCache>
            </c:numRef>
          </c:yVal>
          <c:bubbleSize>
            <c:numRef>
              <c:f>'מיפוי מלא'!$AO$2:$AO$8</c:f>
              <c:numCache>
                <c:formatCode>0%</c:formatCode>
                <c:ptCount val="7"/>
                <c:pt idx="0">
                  <c:v>0.9255008557334139</c:v>
                </c:pt>
                <c:pt idx="1">
                  <c:v>0.83316162348481959</c:v>
                </c:pt>
                <c:pt idx="2">
                  <c:v>0.82943164747120679</c:v>
                </c:pt>
                <c:pt idx="3">
                  <c:v>0.82722222222222219</c:v>
                </c:pt>
                <c:pt idx="4">
                  <c:v>0.81212251941328728</c:v>
                </c:pt>
                <c:pt idx="5">
                  <c:v>0.7523694293204275</c:v>
                </c:pt>
                <c:pt idx="6">
                  <c:v>0.61884057971014494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'מיפוי מלא'!$AL$2:$AL$8</c15:f>
                <c15:dlblRangeCache>
                  <c:ptCount val="7"/>
                  <c:pt idx="0">
                    <c:v>מודיעין עילית</c:v>
                  </c:pt>
                  <c:pt idx="1">
                    <c:v>בני ברק</c:v>
                  </c:pt>
                  <c:pt idx="2">
                    <c:v>ביתר עילית</c:v>
                  </c:pt>
                  <c:pt idx="3">
                    <c:v>קריית יערים</c:v>
                  </c:pt>
                  <c:pt idx="4">
                    <c:v>רכסים</c:v>
                  </c:pt>
                  <c:pt idx="5">
                    <c:v>אלעד</c:v>
                  </c:pt>
                  <c:pt idx="6">
                    <c:v>עמנואל</c:v>
                  </c:pt>
                </c15:dlblRangeCache>
              </c15:datalabelsRange>
            </c:ext>
          </c:extLst>
        </c:ser>
        <c:ser>
          <c:idx val="1"/>
          <c:order val="1"/>
          <c:tx>
            <c:v>רשויות ללא רוב חרדי</c:v>
          </c:tx>
          <c:spPr>
            <a:solidFill>
              <a:schemeClr val="accent2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2.6385541000545253E-2"/>
                  <c:y val="1.0096818150739893E-2"/>
                </c:manualLayout>
              </c:layout>
              <c:tx>
                <c:rich>
                  <a:bodyPr/>
                  <a:lstStyle/>
                  <a:p>
                    <a:fld id="{8A825C9D-78DA-4585-A2C4-AB116D9C9F8D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9A218D9B-6324-42AD-B0A7-A0E15DD346F2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"/>
              <c:layout>
                <c:manualLayout>
                  <c:x val="-2.9317267778383618E-3"/>
                  <c:y val="5.8561545274291665E-2"/>
                </c:manualLayout>
              </c:layout>
              <c:tx>
                <c:rich>
                  <a:bodyPr/>
                  <a:lstStyle/>
                  <a:p>
                    <a:fld id="{9D8E3B26-2C34-4D31-8CED-C4203931D00C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3E154F0B-CDC8-46F4-981B-FF1DFCEBF7E0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2"/>
              <c:layout>
                <c:manualLayout>
                  <c:x val="2.9317267778383618E-3"/>
                  <c:y val="7.0677727055179509E-2"/>
                </c:manualLayout>
              </c:layout>
              <c:tx>
                <c:rich>
                  <a:bodyPr/>
                  <a:lstStyle/>
                  <a:p>
                    <a:fld id="{F7ABF3C5-E35F-4711-A851-E298600222DA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79ACD4C9-4731-4B8E-9A97-C0689A286E42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3"/>
              <c:layout>
                <c:manualLayout>
                  <c:x val="4.2510038278656244E-2"/>
                  <c:y val="-0.16962654493243082"/>
                </c:manualLayout>
              </c:layout>
              <c:tx>
                <c:rich>
                  <a:bodyPr/>
                  <a:lstStyle/>
                  <a:p>
                    <a:fld id="{F7ACA2E7-9574-4790-A3B9-94D33C4C02E3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A9B455F6-AF2E-4F2D-ABCD-D8B02EDAB701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4"/>
              <c:layout>
                <c:manualLayout>
                  <c:x val="-4.3975901667575451E-2"/>
                  <c:y val="-0.10702627239784325"/>
                </c:manualLayout>
              </c:layout>
              <c:tx>
                <c:rich>
                  <a:bodyPr/>
                  <a:lstStyle/>
                  <a:p>
                    <a:fld id="{590D7653-243A-48D4-B069-AC921A4CDF2A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AB2162A0-5632-4D0A-BF80-3B5FDA790CA6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5"/>
              <c:layout>
                <c:manualLayout>
                  <c:x val="-5.3747703362314251E-17"/>
                  <c:y val="-0.11712309054858321"/>
                </c:manualLayout>
              </c:layout>
              <c:tx>
                <c:rich>
                  <a:bodyPr/>
                  <a:lstStyle/>
                  <a:p>
                    <a:fld id="{D3D39480-DEC5-46C7-85C6-61D18E99C2AD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5EF8DF96-D564-4A46-AC1A-FAA431D484E4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6"/>
              <c:layout>
                <c:manualLayout>
                  <c:x val="2.1987950833787604E-2"/>
                  <c:y val="-4.4425999863255732E-2"/>
                </c:manualLayout>
              </c:layout>
              <c:tx>
                <c:rich>
                  <a:bodyPr/>
                  <a:lstStyle/>
                  <a:p>
                    <a:fld id="{F2638064-0862-4710-9F86-C089065EB73F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649B7305-C782-49E4-8AD2-58163C63D4BD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7"/>
              <c:layout>
                <c:manualLayout>
                  <c:x val="1.9056224055949349E-2"/>
                  <c:y val="-9.4910090616955364E-2"/>
                </c:manualLayout>
              </c:layout>
              <c:tx>
                <c:rich>
                  <a:bodyPr/>
                  <a:lstStyle/>
                  <a:p>
                    <a:fld id="{16F449C7-A350-41EC-8E4E-CB973336D9D5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499E7416-A5B2-4623-9076-C584BA4BC034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8"/>
              <c:layout>
                <c:manualLayout>
                  <c:x val="1.4658633889191809E-3"/>
                  <c:y val="-2.8271090822071878E-2"/>
                </c:manualLayout>
              </c:layout>
              <c:tx>
                <c:rich>
                  <a:bodyPr/>
                  <a:lstStyle/>
                  <a:p>
                    <a:fld id="{38EC298D-DA58-429F-9611-7B03BD4DD4E3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960711BE-4D5D-4DF1-A8F1-E0599C3DA34C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9"/>
              <c:layout>
                <c:manualLayout>
                  <c:x val="1.1726907111353447E-2"/>
                  <c:y val="-2.6251727191923816E-2"/>
                </c:manualLayout>
              </c:layout>
              <c:tx>
                <c:rich>
                  <a:bodyPr/>
                  <a:lstStyle/>
                  <a:p>
                    <a:fld id="{5FC30FE5-7EEF-487E-86C4-4B6C0BE12998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7C1CC722-AEBC-47FC-8151-C7FF8BB1A1CB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0"/>
              <c:layout>
                <c:manualLayout>
                  <c:x val="-1.4658633889191809E-3"/>
                  <c:y val="3.8367908972811733E-2"/>
                </c:manualLayout>
              </c:layout>
              <c:tx>
                <c:rich>
                  <a:bodyPr/>
                  <a:lstStyle/>
                  <a:p>
                    <a:fld id="{EC843426-FB76-4AC8-8D56-EE6EC5FBE99E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CDB7B526-9811-4F52-B310-6ABABB91BD2F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1"/>
              <c:layout>
                <c:manualLayout>
                  <c:x val="4.5441765056494603E-2"/>
                  <c:y val="-4.6445363493403675E-2"/>
                </c:manualLayout>
              </c:layout>
              <c:tx>
                <c:rich>
                  <a:bodyPr/>
                  <a:lstStyle/>
                  <a:p>
                    <a:fld id="{F78793CD-0BFA-4F30-AE6A-DE95B1994B17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7967B318-9D2A-4551-B0C1-1E8FB6706546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2"/>
              <c:layout>
                <c:manualLayout>
                  <c:x val="1.7590360667030062E-2"/>
                  <c:y val="-1.0096818150739966E-2"/>
                </c:manualLayout>
              </c:layout>
              <c:tx>
                <c:rich>
                  <a:bodyPr/>
                  <a:lstStyle/>
                  <a:p>
                    <a:fld id="{3CC50FC5-ADFB-4A30-A26F-FE57D8B962A8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C53CFC10-D836-41C4-A556-7BF0BB707A3B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B58B0D18-DDAF-4C9E-A82E-F6446C40B462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, </a:t>
                    </a:r>
                    <a:fld id="{6E62305F-2187-4DAD-A71C-3750EF78C5FE}" type="BUBBLESIZE">
                      <a:rPr lang="en-US" baseline="0"/>
                      <a:pPr/>
                      <a:t>[BUBBLE SIZE]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</c:extLst>
            </c:dLbl>
            <c:dLbl>
              <c:idx val="14"/>
              <c:layout>
                <c:manualLayout>
                  <c:x val="-9.9678710446504296E-2"/>
                  <c:y val="3.4329181712515686E-2"/>
                </c:manualLayout>
              </c:layout>
              <c:tx>
                <c:rich>
                  <a:bodyPr/>
                  <a:lstStyle/>
                  <a:p>
                    <a:fld id="{985EC898-00F7-45FF-9318-200A4A23933A}" type="CELLRANGE">
                      <a:rPr lang="he-IL" baseline="0"/>
                      <a:pPr/>
                      <a:t>[CELLRANGE]</a:t>
                    </a:fld>
                    <a:r>
                      <a:rPr lang="he-IL" baseline="0"/>
                      <a:t>, </a:t>
                    </a:r>
                    <a:fld id="{5B2F40B2-E92C-4836-9575-5BE519C3C982}" type="BUBBLESIZE">
                      <a:rPr lang="he-IL" baseline="0"/>
                      <a:pPr/>
                      <a:t>[BUBBLE SIZE]</a:t>
                    </a:fld>
                    <a:endParaRPr lang="he-IL" baseline="0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'מיפוי מלא'!$AM$9:$AM$23</c:f>
              <c:numCache>
                <c:formatCode>0.00</c:formatCode>
                <c:ptCount val="15"/>
                <c:pt idx="0">
                  <c:v>0.46694931500428793</c:v>
                </c:pt>
                <c:pt idx="1">
                  <c:v>0.5421687462027448</c:v>
                </c:pt>
                <c:pt idx="2">
                  <c:v>-0.59914110445342461</c:v>
                </c:pt>
                <c:pt idx="3">
                  <c:v>-0.32663049329572358</c:v>
                </c:pt>
                <c:pt idx="4">
                  <c:v>-1.9030660941965158</c:v>
                </c:pt>
                <c:pt idx="5">
                  <c:v>-1.4087320981842115</c:v>
                </c:pt>
                <c:pt idx="6">
                  <c:v>1.3355134684951675</c:v>
                </c:pt>
                <c:pt idx="7">
                  <c:v>-1.4504909525845993</c:v>
                </c:pt>
                <c:pt idx="8">
                  <c:v>-1.1823335938745956</c:v>
                </c:pt>
                <c:pt idx="9">
                  <c:v>-1.2791961212600613</c:v>
                </c:pt>
                <c:pt idx="10">
                  <c:v>-1.1886394080855385</c:v>
                </c:pt>
                <c:pt idx="11">
                  <c:v>-1.4930652066407843</c:v>
                </c:pt>
                <c:pt idx="12">
                  <c:v>1.3603509451310789</c:v>
                </c:pt>
                <c:pt idx="13">
                  <c:v>-1.2303306295860508</c:v>
                </c:pt>
                <c:pt idx="14">
                  <c:v>-0.99762252018435238</c:v>
                </c:pt>
              </c:numCache>
            </c:numRef>
          </c:xVal>
          <c:yVal>
            <c:numRef>
              <c:f>'מיפוי מלא'!$AN$9:$AN$23</c:f>
              <c:numCache>
                <c:formatCode>0.00</c:formatCode>
                <c:ptCount val="15"/>
                <c:pt idx="0">
                  <c:v>1.105227132827874</c:v>
                </c:pt>
                <c:pt idx="1">
                  <c:v>-9.0409818714387122E-2</c:v>
                </c:pt>
                <c:pt idx="2">
                  <c:v>1.1776768718416417</c:v>
                </c:pt>
                <c:pt idx="3">
                  <c:v>1.3045542804952057</c:v>
                </c:pt>
                <c:pt idx="4">
                  <c:v>1.7042392137806683</c:v>
                </c:pt>
                <c:pt idx="5">
                  <c:v>1.6274596055843527</c:v>
                </c:pt>
                <c:pt idx="6">
                  <c:v>1.5173967411622054</c:v>
                </c:pt>
                <c:pt idx="7">
                  <c:v>1.4855113681117782</c:v>
                </c:pt>
                <c:pt idx="8">
                  <c:v>5.3169200257957995E-2</c:v>
                </c:pt>
                <c:pt idx="9">
                  <c:v>1.3802252648636402</c:v>
                </c:pt>
                <c:pt idx="10">
                  <c:v>-0.75131197375836833</c:v>
                </c:pt>
                <c:pt idx="11">
                  <c:v>1.4883662299518796</c:v>
                </c:pt>
                <c:pt idx="12">
                  <c:v>1.2936852729079298</c:v>
                </c:pt>
                <c:pt idx="13">
                  <c:v>-0.59408952832458906</c:v>
                </c:pt>
                <c:pt idx="14">
                  <c:v>1.2276135775444497</c:v>
                </c:pt>
              </c:numCache>
            </c:numRef>
          </c:yVal>
          <c:bubbleSize>
            <c:numRef>
              <c:f>'מיפוי מלא'!$AO$9:$AO$23</c:f>
              <c:numCache>
                <c:formatCode>0%</c:formatCode>
                <c:ptCount val="15"/>
                <c:pt idx="0">
                  <c:v>0.42650097408347598</c:v>
                </c:pt>
                <c:pt idx="1">
                  <c:v>0.39920948616600793</c:v>
                </c:pt>
                <c:pt idx="2">
                  <c:v>0.34192564040793383</c:v>
                </c:pt>
                <c:pt idx="3">
                  <c:v>0.33110707206819018</c:v>
                </c:pt>
                <c:pt idx="4">
                  <c:v>0.3029514483325344</c:v>
                </c:pt>
                <c:pt idx="5">
                  <c:v>0.24689518132141083</c:v>
                </c:pt>
                <c:pt idx="6">
                  <c:v>0.24685977954370675</c:v>
                </c:pt>
                <c:pt idx="7">
                  <c:v>0.24215062589780423</c:v>
                </c:pt>
                <c:pt idx="8">
                  <c:v>0.22518806115020626</c:v>
                </c:pt>
                <c:pt idx="9">
                  <c:v>0.20366068037066157</c:v>
                </c:pt>
                <c:pt idx="10">
                  <c:v>0.19686392439050585</c:v>
                </c:pt>
                <c:pt idx="11">
                  <c:v>0.18576586379148327</c:v>
                </c:pt>
                <c:pt idx="12">
                  <c:v>0.15987639261608522</c:v>
                </c:pt>
                <c:pt idx="13">
                  <c:v>0.14792403649227331</c:v>
                </c:pt>
                <c:pt idx="14">
                  <c:v>8.9620834929145923E-2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'מיפוי מלא'!$AL$9:$AL$23</c15:f>
                <c15:dlblRangeCache>
                  <c:ptCount val="15"/>
                  <c:pt idx="0">
                    <c:v>בית שמש</c:v>
                  </c:pt>
                  <c:pt idx="1">
                    <c:v>יבנאל</c:v>
                  </c:pt>
                  <c:pt idx="2">
                    <c:v>אופקים</c:v>
                  </c:pt>
                  <c:pt idx="3">
                    <c:v>ירושלים</c:v>
                  </c:pt>
                  <c:pt idx="4">
                    <c:v>נתיבות</c:v>
                  </c:pt>
                  <c:pt idx="5">
                    <c:v>צפת</c:v>
                  </c:pt>
                  <c:pt idx="6">
                    <c:v>גבעת זאב</c:v>
                  </c:pt>
                  <c:pt idx="7">
                    <c:v>חצור הגלילית</c:v>
                  </c:pt>
                  <c:pt idx="8">
                    <c:v>ירוחם</c:v>
                  </c:pt>
                  <c:pt idx="9">
                    <c:v>אשדוד</c:v>
                  </c:pt>
                  <c:pt idx="10">
                    <c:v>בית שאן</c:v>
                  </c:pt>
                  <c:pt idx="11">
                    <c:v>טבריה</c:v>
                  </c:pt>
                  <c:pt idx="12">
                    <c:v>ערד</c:v>
                  </c:pt>
                  <c:pt idx="13">
                    <c:v>קריית מלאכי</c:v>
                  </c:pt>
                  <c:pt idx="14">
                    <c:v>כפר חבד</c:v>
                  </c:pt>
                </c15:dlblRangeCache>
              </c15:datalabelsRang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25"/>
        <c:showNegBubbles val="0"/>
        <c:axId val="161247144"/>
        <c:axId val="161247536"/>
      </c:bubbleChart>
      <c:valAx>
        <c:axId val="161247144"/>
        <c:scaling>
          <c:orientation val="minMax"/>
          <c:max val="2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/>
                  <a:t>פער</a:t>
                </a:r>
                <a:r>
                  <a:rPr lang="he-IL" sz="1400" baseline="0"/>
                  <a:t> בין אחוז המצביעים ב-2015 למפלגות החרדיות מאז 1999 [מס' סטיות תקן מהממוצע]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14096746521979411"/>
              <c:y val="0.944406919262025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47536"/>
        <c:crosses val="autoZero"/>
        <c:crossBetween val="midCat"/>
      </c:valAx>
      <c:valAx>
        <c:axId val="161247536"/>
        <c:scaling>
          <c:orientation val="minMax"/>
          <c:max val="2.5"/>
          <c:min val="-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200"/>
                  <a:t>פער בין אחוז המצביעים ליהדות התורה מתוך המצביעים</a:t>
                </a:r>
                <a:r>
                  <a:rPr lang="he-IL" sz="1200" baseline="0"/>
                  <a:t> החרדיים [מס' סטיות תקן מהממוצע]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1.4658633889191808E-2"/>
              <c:y val="0.134369091970088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471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800" b="1"/>
              <a:t>מגמות הצבעה למפלגות חרדיות ברשויות בעלת אוכלוסיה חרדית משמעותית</a:t>
            </a:r>
            <a:endParaRPr 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050298274344071E-2"/>
          <c:y val="0.13416667859204243"/>
          <c:w val="0.89982520444754499"/>
          <c:h val="0.65258454693907408"/>
        </c:manualLayout>
      </c:layout>
      <c:lineChart>
        <c:grouping val="standard"/>
        <c:varyColors val="0"/>
        <c:ser>
          <c:idx val="0"/>
          <c:order val="0"/>
          <c:tx>
            <c:strRef>
              <c:f>'מיפוי מלא'!$H$2</c:f>
              <c:strCache>
                <c:ptCount val="1"/>
                <c:pt idx="0">
                  <c:v>אופקים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מלא'!$I$2:$N$2</c:f>
              <c:numCache>
                <c:formatCode>0%</c:formatCode>
                <c:ptCount val="6"/>
                <c:pt idx="0">
                  <c:v>0.41350844277673549</c:v>
                </c:pt>
                <c:pt idx="1">
                  <c:v>0.32964647508786438</c:v>
                </c:pt>
                <c:pt idx="2">
                  <c:v>0.35562439910265997</c:v>
                </c:pt>
                <c:pt idx="3">
                  <c:v>0.33589308866061635</c:v>
                </c:pt>
                <c:pt idx="4">
                  <c:v>0.41313460642757338</c:v>
                </c:pt>
                <c:pt idx="5">
                  <c:v>0.34192564040793383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'מיפוי מלא'!$H$3</c:f>
              <c:strCache>
                <c:ptCount val="1"/>
                <c:pt idx="0">
                  <c:v>אלעד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מלא'!$I$3:$N$3</c:f>
              <c:numCache>
                <c:formatCode>0%</c:formatCode>
                <c:ptCount val="6"/>
                <c:pt idx="0">
                  <c:v>0.83265306122448979</c:v>
                </c:pt>
                <c:pt idx="1">
                  <c:v>0.83315003927729769</c:v>
                </c:pt>
                <c:pt idx="2">
                  <c:v>0.85036837189996883</c:v>
                </c:pt>
                <c:pt idx="3">
                  <c:v>0.83652264265304355</c:v>
                </c:pt>
                <c:pt idx="4">
                  <c:v>0.82162086567372916</c:v>
                </c:pt>
                <c:pt idx="5">
                  <c:v>0.7523694293204275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'מיפוי מלא'!$H$4</c:f>
              <c:strCache>
                <c:ptCount val="1"/>
                <c:pt idx="0">
                  <c:v>אשדוד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מלא'!$I$4:$N$4</c:f>
              <c:numCache>
                <c:formatCode>0%</c:formatCode>
                <c:ptCount val="6"/>
                <c:pt idx="0">
                  <c:v>0.29895909552245853</c:v>
                </c:pt>
                <c:pt idx="1">
                  <c:v>0.22162760872099802</c:v>
                </c:pt>
                <c:pt idx="2">
                  <c:v>0.26378516744164199</c:v>
                </c:pt>
                <c:pt idx="3">
                  <c:v>0.23387777496412593</c:v>
                </c:pt>
                <c:pt idx="4">
                  <c:v>0.27223696186842766</c:v>
                </c:pt>
                <c:pt idx="5">
                  <c:v>0.20366068037066157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'מיפוי מלא'!$H$5</c:f>
              <c:strCache>
                <c:ptCount val="1"/>
                <c:pt idx="0">
                  <c:v>בית שאן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מלא'!$I$5:$N$5</c:f>
              <c:numCache>
                <c:formatCode>0%</c:formatCode>
                <c:ptCount val="6"/>
                <c:pt idx="0">
                  <c:v>0.44506904558230476</c:v>
                </c:pt>
                <c:pt idx="1">
                  <c:v>0.27996599603287048</c:v>
                </c:pt>
                <c:pt idx="2">
                  <c:v>0.32379793061472917</c:v>
                </c:pt>
                <c:pt idx="3">
                  <c:v>0.24492979719188768</c:v>
                </c:pt>
                <c:pt idx="4">
                  <c:v>0.29307025986525503</c:v>
                </c:pt>
                <c:pt idx="5">
                  <c:v>0.19686392439050585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'מיפוי מלא'!$H$6</c:f>
              <c:strCache>
                <c:ptCount val="1"/>
                <c:pt idx="0">
                  <c:v>בית שמש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מלא'!$I$6:$N$6</c:f>
              <c:numCache>
                <c:formatCode>0%</c:formatCode>
                <c:ptCount val="6"/>
                <c:pt idx="0">
                  <c:v>0.34824491950382686</c:v>
                </c:pt>
                <c:pt idx="1">
                  <c:v>0.35702618423006482</c:v>
                </c:pt>
                <c:pt idx="2">
                  <c:v>0.42060085836909872</c:v>
                </c:pt>
                <c:pt idx="3">
                  <c:v>0.41489497677985598</c:v>
                </c:pt>
                <c:pt idx="4">
                  <c:v>0.46608995370526812</c:v>
                </c:pt>
                <c:pt idx="5">
                  <c:v>0.42650097408347598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'מיפוי מלא'!$H$7</c:f>
              <c:strCache>
                <c:ptCount val="1"/>
                <c:pt idx="0">
                  <c:v>ביתר עילית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מלא'!$I$7:$N$7</c:f>
              <c:numCache>
                <c:formatCode>0%</c:formatCode>
                <c:ptCount val="6"/>
                <c:pt idx="0">
                  <c:v>0.93341204250295162</c:v>
                </c:pt>
                <c:pt idx="1">
                  <c:v>0.90463082901554404</c:v>
                </c:pt>
                <c:pt idx="2">
                  <c:v>0.91991258516518837</c:v>
                </c:pt>
                <c:pt idx="3">
                  <c:v>0.89959100204498976</c:v>
                </c:pt>
                <c:pt idx="4">
                  <c:v>0.90383653640065731</c:v>
                </c:pt>
                <c:pt idx="5">
                  <c:v>0.82943164747120679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'מיפוי מלא'!$H$8</c:f>
              <c:strCache>
                <c:ptCount val="1"/>
                <c:pt idx="0">
                  <c:v>בני ברק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מלא'!$I$8:$N$8</c:f>
              <c:numCache>
                <c:formatCode>0%</c:formatCode>
                <c:ptCount val="6"/>
                <c:pt idx="0">
                  <c:v>0.70635422560995909</c:v>
                </c:pt>
                <c:pt idx="1">
                  <c:v>0.74855433365644952</c:v>
                </c:pt>
                <c:pt idx="2">
                  <c:v>0.80331228719711745</c:v>
                </c:pt>
                <c:pt idx="3">
                  <c:v>0.82315198713603333</c:v>
                </c:pt>
                <c:pt idx="4">
                  <c:v>0.85243589231772388</c:v>
                </c:pt>
                <c:pt idx="5">
                  <c:v>0.83316162348481959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'מיפוי מלא'!$H$9</c:f>
              <c:strCache>
                <c:ptCount val="1"/>
                <c:pt idx="0">
                  <c:v>גבעת זאב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מלא'!$I$9:$N$9</c:f>
              <c:numCache>
                <c:formatCode>0%</c:formatCode>
                <c:ptCount val="6"/>
                <c:pt idx="0">
                  <c:v>0.1493624772313297</c:v>
                </c:pt>
                <c:pt idx="1">
                  <c:v>0.11387408723110322</c:v>
                </c:pt>
                <c:pt idx="2">
                  <c:v>0.13148223764801961</c:v>
                </c:pt>
                <c:pt idx="3">
                  <c:v>0.13587989357658684</c:v>
                </c:pt>
                <c:pt idx="4">
                  <c:v>0.23864790367039024</c:v>
                </c:pt>
                <c:pt idx="5">
                  <c:v>0.24685977954370675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'מיפוי מלא'!$H$10</c:f>
              <c:strCache>
                <c:ptCount val="1"/>
                <c:pt idx="0">
                  <c:v>חצור הגלילית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מלא'!$I$10:$N$10</c:f>
              <c:numCache>
                <c:formatCode>0%</c:formatCode>
                <c:ptCount val="6"/>
                <c:pt idx="0">
                  <c:v>0.37110726643598618</c:v>
                </c:pt>
                <c:pt idx="1">
                  <c:v>0.27497551420176297</c:v>
                </c:pt>
                <c:pt idx="2">
                  <c:v>0.33263046916183447</c:v>
                </c:pt>
                <c:pt idx="3">
                  <c:v>0.30708055413032326</c:v>
                </c:pt>
                <c:pt idx="4">
                  <c:v>0.31552738795835217</c:v>
                </c:pt>
                <c:pt idx="5">
                  <c:v>0.24215062589780423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'מיפוי מלא'!$H$11</c:f>
              <c:strCache>
                <c:ptCount val="1"/>
                <c:pt idx="0">
                  <c:v>טבריה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מלא'!$I$11:$N$11</c:f>
              <c:numCache>
                <c:formatCode>0%</c:formatCode>
                <c:ptCount val="6"/>
                <c:pt idx="0">
                  <c:v>0.28944951911459088</c:v>
                </c:pt>
                <c:pt idx="1">
                  <c:v>0.23547889656747958</c:v>
                </c:pt>
                <c:pt idx="2">
                  <c:v>0.27124031521091319</c:v>
                </c:pt>
                <c:pt idx="3">
                  <c:v>0.21535966061513506</c:v>
                </c:pt>
                <c:pt idx="4">
                  <c:v>0.2655182151934482</c:v>
                </c:pt>
                <c:pt idx="5">
                  <c:v>0.18576586379148327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'מיפוי מלא'!$H$12</c:f>
              <c:strCache>
                <c:ptCount val="1"/>
                <c:pt idx="0">
                  <c:v>יבנאל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מלא'!$I$12:$N$12</c:f>
              <c:numCache>
                <c:formatCode>0%</c:formatCode>
                <c:ptCount val="6"/>
                <c:pt idx="0">
                  <c:v>0.24937238493723848</c:v>
                </c:pt>
                <c:pt idx="1">
                  <c:v>0.28137817883511074</c:v>
                </c:pt>
                <c:pt idx="2">
                  <c:v>0.36166800320769849</c:v>
                </c:pt>
                <c:pt idx="3">
                  <c:v>0.39691856199559794</c:v>
                </c:pt>
                <c:pt idx="4">
                  <c:v>0.45415384615384613</c:v>
                </c:pt>
                <c:pt idx="5">
                  <c:v>0.39920948616600793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'מיפוי מלא'!$H$13</c:f>
              <c:strCache>
                <c:ptCount val="1"/>
                <c:pt idx="0">
                  <c:v>ירוחם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מלא'!$I$13:$N$13</c:f>
              <c:numCache>
                <c:formatCode>0%</c:formatCode>
                <c:ptCount val="6"/>
                <c:pt idx="0">
                  <c:v>0.38989337042188227</c:v>
                </c:pt>
                <c:pt idx="1">
                  <c:v>0.25665660170189403</c:v>
                </c:pt>
                <c:pt idx="2">
                  <c:v>0.29814874959402404</c:v>
                </c:pt>
                <c:pt idx="3">
                  <c:v>0.28868778280542984</c:v>
                </c:pt>
                <c:pt idx="4">
                  <c:v>0.28590460964561681</c:v>
                </c:pt>
                <c:pt idx="5">
                  <c:v>0.22518806115020626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'מיפוי מלא'!$H$14</c:f>
              <c:strCache>
                <c:ptCount val="1"/>
                <c:pt idx="0">
                  <c:v>ירושלים</c:v>
                </c:pt>
              </c:strCache>
            </c:strRef>
          </c:tx>
          <c:spPr>
            <a:ln w="28575" cap="rnd">
              <a:solidFill>
                <a:schemeClr val="tx1">
                  <a:lumMod val="85000"/>
                  <a:lumOff val="1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מלא'!$I$14:$N$14</c:f>
              <c:numCache>
                <c:formatCode>0%</c:formatCode>
                <c:ptCount val="6"/>
                <c:pt idx="0">
                  <c:v>0.33147740863340935</c:v>
                </c:pt>
                <c:pt idx="1">
                  <c:v>0.30801101698530908</c:v>
                </c:pt>
                <c:pt idx="2">
                  <c:v>0.34191878352320848</c:v>
                </c:pt>
                <c:pt idx="3">
                  <c:v>0.34092415512901925</c:v>
                </c:pt>
                <c:pt idx="4">
                  <c:v>0.37797287041913585</c:v>
                </c:pt>
                <c:pt idx="5">
                  <c:v>0.33110707206819018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'מיפוי מלא'!$H$15</c:f>
              <c:strCache>
                <c:ptCount val="1"/>
                <c:pt idx="0">
                  <c:v>כפר חבד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מלא'!$I$15:$N$15</c:f>
              <c:numCache>
                <c:formatCode>0%</c:formatCode>
                <c:ptCount val="6"/>
                <c:pt idx="0">
                  <c:v>0.27446808510638299</c:v>
                </c:pt>
                <c:pt idx="1">
                  <c:v>6.9812540400775697E-2</c:v>
                </c:pt>
                <c:pt idx="2">
                  <c:v>0.23736780258519388</c:v>
                </c:pt>
                <c:pt idx="3">
                  <c:v>0.16324435318275154</c:v>
                </c:pt>
                <c:pt idx="4">
                  <c:v>0.33697478991596641</c:v>
                </c:pt>
                <c:pt idx="5">
                  <c:v>8.9620834929145923E-2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'מיפוי מלא'!$H$16</c:f>
              <c:strCache>
                <c:ptCount val="1"/>
                <c:pt idx="0">
                  <c:v>מודיעין עילית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מלא'!$I$16:$N$16</c:f>
              <c:numCache>
                <c:formatCode>0%</c:formatCode>
                <c:ptCount val="6"/>
                <c:pt idx="0">
                  <c:v>0.97584541062801933</c:v>
                </c:pt>
                <c:pt idx="1">
                  <c:v>0.966391804097951</c:v>
                </c:pt>
                <c:pt idx="2">
                  <c:v>0.9734948882998864</c:v>
                </c:pt>
                <c:pt idx="3">
                  <c:v>0.96567219152854511</c:v>
                </c:pt>
                <c:pt idx="4">
                  <c:v>0.95069974554707382</c:v>
                </c:pt>
                <c:pt idx="5">
                  <c:v>0.9255008557334139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'מיפוי מלא'!$H$17</c:f>
              <c:strCache>
                <c:ptCount val="1"/>
                <c:pt idx="0">
                  <c:v>נתיבות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מלא'!$I$17:$N$17</c:f>
              <c:numCache>
                <c:formatCode>0%</c:formatCode>
                <c:ptCount val="6"/>
                <c:pt idx="0">
                  <c:v>0.49947312961011592</c:v>
                </c:pt>
                <c:pt idx="1">
                  <c:v>0.43669276924641515</c:v>
                </c:pt>
                <c:pt idx="2">
                  <c:v>0.49610545236668663</c:v>
                </c:pt>
                <c:pt idx="3">
                  <c:v>0.45496281333210908</c:v>
                </c:pt>
                <c:pt idx="4">
                  <c:v>0.50734737161036203</c:v>
                </c:pt>
                <c:pt idx="5">
                  <c:v>0.3029514483325344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'מיפוי מלא'!$H$18</c:f>
              <c:strCache>
                <c:ptCount val="1"/>
                <c:pt idx="0">
                  <c:v>עמנואל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מלא'!$I$18:$N$18</c:f>
              <c:numCache>
                <c:formatCode>0%</c:formatCode>
                <c:ptCount val="6"/>
                <c:pt idx="0">
                  <c:v>0.8367166813768756</c:v>
                </c:pt>
                <c:pt idx="1">
                  <c:v>0.76783812566560172</c:v>
                </c:pt>
                <c:pt idx="2">
                  <c:v>0.74684873949579833</c:v>
                </c:pt>
                <c:pt idx="3">
                  <c:v>0.74363636363636365</c:v>
                </c:pt>
                <c:pt idx="4">
                  <c:v>0.69230769230769229</c:v>
                </c:pt>
                <c:pt idx="5">
                  <c:v>0.61884057971014494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'מיפוי מלא'!$H$19</c:f>
              <c:strCache>
                <c:ptCount val="1"/>
                <c:pt idx="0">
                  <c:v>צפת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מלא'!$I$19:$N$19</c:f>
              <c:numCache>
                <c:formatCode>0%</c:formatCode>
                <c:ptCount val="6"/>
                <c:pt idx="0">
                  <c:v>0.33967346938775511</c:v>
                </c:pt>
                <c:pt idx="1">
                  <c:v>0.26881436493266436</c:v>
                </c:pt>
                <c:pt idx="2">
                  <c:v>0.31344131855640806</c:v>
                </c:pt>
                <c:pt idx="3">
                  <c:v>0.28588649851632048</c:v>
                </c:pt>
                <c:pt idx="4">
                  <c:v>0.31538522448333201</c:v>
                </c:pt>
                <c:pt idx="5">
                  <c:v>0.24689518132141083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'מיפוי מלא'!$H$20</c:f>
              <c:strCache>
                <c:ptCount val="1"/>
                <c:pt idx="0">
                  <c:v>קריית יערים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מלא'!$I$20:$N$20</c:f>
              <c:numCache>
                <c:formatCode>0%</c:formatCode>
                <c:ptCount val="6"/>
                <c:pt idx="0">
                  <c:v>0.90606420927467302</c:v>
                </c:pt>
                <c:pt idx="1">
                  <c:v>0.87782340862423003</c:v>
                </c:pt>
                <c:pt idx="2">
                  <c:v>0.88878416588124409</c:v>
                </c:pt>
                <c:pt idx="3">
                  <c:v>0.86538461538461542</c:v>
                </c:pt>
                <c:pt idx="4">
                  <c:v>0.8864898210980876</c:v>
                </c:pt>
                <c:pt idx="5">
                  <c:v>0.82722222222222219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'מיפוי מלא'!$H$21</c:f>
              <c:strCache>
                <c:ptCount val="1"/>
                <c:pt idx="0">
                  <c:v>קריית מלאכי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מלא'!$I$21:$N$21</c:f>
              <c:numCache>
                <c:formatCode>0%</c:formatCode>
                <c:ptCount val="6"/>
                <c:pt idx="0">
                  <c:v>0.37767584097859325</c:v>
                </c:pt>
                <c:pt idx="1">
                  <c:v>0.20444964871194379</c:v>
                </c:pt>
                <c:pt idx="2">
                  <c:v>0.30926766040181464</c:v>
                </c:pt>
                <c:pt idx="3">
                  <c:v>0.19925712916367122</c:v>
                </c:pt>
                <c:pt idx="4">
                  <c:v>0.2685020412435884</c:v>
                </c:pt>
                <c:pt idx="5">
                  <c:v>0.14792403649227331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'מיפוי מלא'!$H$22</c:f>
              <c:strCache>
                <c:ptCount val="1"/>
                <c:pt idx="0">
                  <c:v>רכסים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מלא'!$I$22:$N$22</c:f>
              <c:numCache>
                <c:formatCode>0%</c:formatCode>
                <c:ptCount val="6"/>
                <c:pt idx="0">
                  <c:v>0.70196330865786938</c:v>
                </c:pt>
                <c:pt idx="1">
                  <c:v>0.73156899810964082</c:v>
                </c:pt>
                <c:pt idx="2">
                  <c:v>0.79675543311906949</c:v>
                </c:pt>
                <c:pt idx="3">
                  <c:v>0.7997675094449288</c:v>
                </c:pt>
                <c:pt idx="4">
                  <c:v>0.83194637078132228</c:v>
                </c:pt>
                <c:pt idx="5">
                  <c:v>0.81212251941328728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'מיפוי מלא'!$H$23</c:f>
              <c:strCache>
                <c:ptCount val="1"/>
                <c:pt idx="0">
                  <c:v>ערד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מלא'!$I$23:$N$23</c:f>
              <c:numCache>
                <c:formatCode>0%</c:formatCode>
                <c:ptCount val="6"/>
                <c:pt idx="0">
                  <c:v>0.10059841500889535</c:v>
                </c:pt>
                <c:pt idx="1">
                  <c:v>8.7428867046042427E-2</c:v>
                </c:pt>
                <c:pt idx="2">
                  <c:v>8.5140946010511226E-2</c:v>
                </c:pt>
                <c:pt idx="3">
                  <c:v>9.544650339882671E-2</c:v>
                </c:pt>
                <c:pt idx="4">
                  <c:v>0.15385292047853624</c:v>
                </c:pt>
                <c:pt idx="5">
                  <c:v>0.15987639261608522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248320"/>
        <c:axId val="161248712"/>
      </c:lineChart>
      <c:catAx>
        <c:axId val="16124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48712"/>
        <c:crosses val="autoZero"/>
        <c:auto val="1"/>
        <c:lblAlgn val="ctr"/>
        <c:lblOffset val="100"/>
        <c:noMultiLvlLbl val="0"/>
      </c:catAx>
      <c:valAx>
        <c:axId val="1612487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48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1800" b="1"/>
              <a:t>מגמות הצבעה למפלגות חרדיות ברשויות בעלת אוכלוסיה חרדית קטנה מ-50%</a:t>
            </a:r>
            <a:endParaRPr lang="en-US" sz="18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050298274344071E-2"/>
          <c:y val="0.13416667859204243"/>
          <c:w val="0.89982520444754499"/>
          <c:h val="0.65258454693907408"/>
        </c:manualLayout>
      </c:layout>
      <c:lineChart>
        <c:grouping val="standard"/>
        <c:varyColors val="0"/>
        <c:ser>
          <c:idx val="0"/>
          <c:order val="0"/>
          <c:tx>
            <c:strRef>
              <c:f>'מיפוי מלא'!$H$2</c:f>
              <c:strCache>
                <c:ptCount val="1"/>
                <c:pt idx="0">
                  <c:v>אופקים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מלא'!$I$2:$N$2</c:f>
              <c:numCache>
                <c:formatCode>0%</c:formatCode>
                <c:ptCount val="6"/>
                <c:pt idx="0">
                  <c:v>0.41350844277673549</c:v>
                </c:pt>
                <c:pt idx="1">
                  <c:v>0.32964647508786438</c:v>
                </c:pt>
                <c:pt idx="2">
                  <c:v>0.35562439910265997</c:v>
                </c:pt>
                <c:pt idx="3">
                  <c:v>0.33589308866061635</c:v>
                </c:pt>
                <c:pt idx="4">
                  <c:v>0.41313460642757338</c:v>
                </c:pt>
                <c:pt idx="5">
                  <c:v>0.34192564040793383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'מיפוי מלא'!$H$4</c:f>
              <c:strCache>
                <c:ptCount val="1"/>
                <c:pt idx="0">
                  <c:v>אשדוד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מלא'!$I$4:$N$4</c:f>
              <c:numCache>
                <c:formatCode>0%</c:formatCode>
                <c:ptCount val="6"/>
                <c:pt idx="0">
                  <c:v>0.29895909552245853</c:v>
                </c:pt>
                <c:pt idx="1">
                  <c:v>0.22162760872099802</c:v>
                </c:pt>
                <c:pt idx="2">
                  <c:v>0.26378516744164199</c:v>
                </c:pt>
                <c:pt idx="3">
                  <c:v>0.23387777496412593</c:v>
                </c:pt>
                <c:pt idx="4">
                  <c:v>0.27223696186842766</c:v>
                </c:pt>
                <c:pt idx="5">
                  <c:v>0.20366068037066157</c:v>
                </c:pt>
              </c:numCache>
            </c:numRef>
          </c:val>
          <c:smooth val="0"/>
        </c:ser>
        <c:ser>
          <c:idx val="3"/>
          <c:order val="2"/>
          <c:tx>
            <c:strRef>
              <c:f>'מיפוי מלא'!$H$5</c:f>
              <c:strCache>
                <c:ptCount val="1"/>
                <c:pt idx="0">
                  <c:v>בית שאן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מלא'!$I$5:$N$5</c:f>
              <c:numCache>
                <c:formatCode>0%</c:formatCode>
                <c:ptCount val="6"/>
                <c:pt idx="0">
                  <c:v>0.44506904558230476</c:v>
                </c:pt>
                <c:pt idx="1">
                  <c:v>0.27996599603287048</c:v>
                </c:pt>
                <c:pt idx="2">
                  <c:v>0.32379793061472917</c:v>
                </c:pt>
                <c:pt idx="3">
                  <c:v>0.24492979719188768</c:v>
                </c:pt>
                <c:pt idx="4">
                  <c:v>0.29307025986525503</c:v>
                </c:pt>
                <c:pt idx="5">
                  <c:v>0.19686392439050585</c:v>
                </c:pt>
              </c:numCache>
            </c:numRef>
          </c:val>
          <c:smooth val="0"/>
        </c:ser>
        <c:ser>
          <c:idx val="4"/>
          <c:order val="3"/>
          <c:tx>
            <c:strRef>
              <c:f>'מיפוי מלא'!$H$6</c:f>
              <c:strCache>
                <c:ptCount val="1"/>
                <c:pt idx="0">
                  <c:v>בית שמש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מלא'!$I$6:$N$6</c:f>
              <c:numCache>
                <c:formatCode>0%</c:formatCode>
                <c:ptCount val="6"/>
                <c:pt idx="0">
                  <c:v>0.34824491950382686</c:v>
                </c:pt>
                <c:pt idx="1">
                  <c:v>0.35702618423006482</c:v>
                </c:pt>
                <c:pt idx="2">
                  <c:v>0.42060085836909872</c:v>
                </c:pt>
                <c:pt idx="3">
                  <c:v>0.41489497677985598</c:v>
                </c:pt>
                <c:pt idx="4">
                  <c:v>0.46608995370526812</c:v>
                </c:pt>
                <c:pt idx="5">
                  <c:v>0.42650097408347598</c:v>
                </c:pt>
              </c:numCache>
            </c:numRef>
          </c:val>
          <c:smooth val="0"/>
        </c:ser>
        <c:ser>
          <c:idx val="7"/>
          <c:order val="4"/>
          <c:tx>
            <c:strRef>
              <c:f>'מיפוי מלא'!$H$9</c:f>
              <c:strCache>
                <c:ptCount val="1"/>
                <c:pt idx="0">
                  <c:v>גבעת זאב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מלא'!$I$9:$N$9</c:f>
              <c:numCache>
                <c:formatCode>0%</c:formatCode>
                <c:ptCount val="6"/>
                <c:pt idx="0">
                  <c:v>0.1493624772313297</c:v>
                </c:pt>
                <c:pt idx="1">
                  <c:v>0.11387408723110322</c:v>
                </c:pt>
                <c:pt idx="2">
                  <c:v>0.13148223764801961</c:v>
                </c:pt>
                <c:pt idx="3">
                  <c:v>0.13587989357658684</c:v>
                </c:pt>
                <c:pt idx="4">
                  <c:v>0.23864790367039024</c:v>
                </c:pt>
                <c:pt idx="5">
                  <c:v>0.24685977954370675</c:v>
                </c:pt>
              </c:numCache>
            </c:numRef>
          </c:val>
          <c:smooth val="0"/>
        </c:ser>
        <c:ser>
          <c:idx val="8"/>
          <c:order val="5"/>
          <c:tx>
            <c:strRef>
              <c:f>'מיפוי מלא'!$H$10</c:f>
              <c:strCache>
                <c:ptCount val="1"/>
                <c:pt idx="0">
                  <c:v>חצור הגלילית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מלא'!$I$10:$N$10</c:f>
              <c:numCache>
                <c:formatCode>0%</c:formatCode>
                <c:ptCount val="6"/>
                <c:pt idx="0">
                  <c:v>0.37110726643598618</c:v>
                </c:pt>
                <c:pt idx="1">
                  <c:v>0.27497551420176297</c:v>
                </c:pt>
                <c:pt idx="2">
                  <c:v>0.33263046916183447</c:v>
                </c:pt>
                <c:pt idx="3">
                  <c:v>0.30708055413032326</c:v>
                </c:pt>
                <c:pt idx="4">
                  <c:v>0.31552738795835217</c:v>
                </c:pt>
                <c:pt idx="5">
                  <c:v>0.24215062589780423</c:v>
                </c:pt>
              </c:numCache>
            </c:numRef>
          </c:val>
          <c:smooth val="0"/>
        </c:ser>
        <c:ser>
          <c:idx val="9"/>
          <c:order val="6"/>
          <c:tx>
            <c:strRef>
              <c:f>'מיפוי מלא'!$H$11</c:f>
              <c:strCache>
                <c:ptCount val="1"/>
                <c:pt idx="0">
                  <c:v>טבריה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מלא'!$I$11:$N$11</c:f>
              <c:numCache>
                <c:formatCode>0%</c:formatCode>
                <c:ptCount val="6"/>
                <c:pt idx="0">
                  <c:v>0.28944951911459088</c:v>
                </c:pt>
                <c:pt idx="1">
                  <c:v>0.23547889656747958</c:v>
                </c:pt>
                <c:pt idx="2">
                  <c:v>0.27124031521091319</c:v>
                </c:pt>
                <c:pt idx="3">
                  <c:v>0.21535966061513506</c:v>
                </c:pt>
                <c:pt idx="4">
                  <c:v>0.2655182151934482</c:v>
                </c:pt>
                <c:pt idx="5">
                  <c:v>0.18576586379148327</c:v>
                </c:pt>
              </c:numCache>
            </c:numRef>
          </c:val>
          <c:smooth val="0"/>
        </c:ser>
        <c:ser>
          <c:idx val="10"/>
          <c:order val="7"/>
          <c:tx>
            <c:strRef>
              <c:f>'מיפוי מלא'!$H$12</c:f>
              <c:strCache>
                <c:ptCount val="1"/>
                <c:pt idx="0">
                  <c:v>יבנאל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מלא'!$I$12:$N$12</c:f>
              <c:numCache>
                <c:formatCode>0%</c:formatCode>
                <c:ptCount val="6"/>
                <c:pt idx="0">
                  <c:v>0.24937238493723848</c:v>
                </c:pt>
                <c:pt idx="1">
                  <c:v>0.28137817883511074</c:v>
                </c:pt>
                <c:pt idx="2">
                  <c:v>0.36166800320769849</c:v>
                </c:pt>
                <c:pt idx="3">
                  <c:v>0.39691856199559794</c:v>
                </c:pt>
                <c:pt idx="4">
                  <c:v>0.45415384615384613</c:v>
                </c:pt>
                <c:pt idx="5">
                  <c:v>0.39920948616600793</c:v>
                </c:pt>
              </c:numCache>
            </c:numRef>
          </c:val>
          <c:smooth val="0"/>
        </c:ser>
        <c:ser>
          <c:idx val="11"/>
          <c:order val="8"/>
          <c:tx>
            <c:strRef>
              <c:f>'מיפוי מלא'!$H$13</c:f>
              <c:strCache>
                <c:ptCount val="1"/>
                <c:pt idx="0">
                  <c:v>ירוחם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מלא'!$I$13:$N$13</c:f>
              <c:numCache>
                <c:formatCode>0%</c:formatCode>
                <c:ptCount val="6"/>
                <c:pt idx="0">
                  <c:v>0.38989337042188227</c:v>
                </c:pt>
                <c:pt idx="1">
                  <c:v>0.25665660170189403</c:v>
                </c:pt>
                <c:pt idx="2">
                  <c:v>0.29814874959402404</c:v>
                </c:pt>
                <c:pt idx="3">
                  <c:v>0.28868778280542984</c:v>
                </c:pt>
                <c:pt idx="4">
                  <c:v>0.28590460964561681</c:v>
                </c:pt>
                <c:pt idx="5">
                  <c:v>0.22518806115020626</c:v>
                </c:pt>
              </c:numCache>
            </c:numRef>
          </c:val>
          <c:smooth val="0"/>
        </c:ser>
        <c:ser>
          <c:idx val="12"/>
          <c:order val="9"/>
          <c:tx>
            <c:strRef>
              <c:f>'מיפוי מלא'!$H$14</c:f>
              <c:strCache>
                <c:ptCount val="1"/>
                <c:pt idx="0">
                  <c:v>ירושלים</c:v>
                </c:pt>
              </c:strCache>
            </c:strRef>
          </c:tx>
          <c:spPr>
            <a:ln w="28575" cap="rnd">
              <a:solidFill>
                <a:schemeClr val="tx1">
                  <a:lumMod val="85000"/>
                  <a:lumOff val="1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מלא'!$I$14:$N$14</c:f>
              <c:numCache>
                <c:formatCode>0%</c:formatCode>
                <c:ptCount val="6"/>
                <c:pt idx="0">
                  <c:v>0.33147740863340935</c:v>
                </c:pt>
                <c:pt idx="1">
                  <c:v>0.30801101698530908</c:v>
                </c:pt>
                <c:pt idx="2">
                  <c:v>0.34191878352320848</c:v>
                </c:pt>
                <c:pt idx="3">
                  <c:v>0.34092415512901925</c:v>
                </c:pt>
                <c:pt idx="4">
                  <c:v>0.37797287041913585</c:v>
                </c:pt>
                <c:pt idx="5">
                  <c:v>0.33110707206819018</c:v>
                </c:pt>
              </c:numCache>
            </c:numRef>
          </c:val>
          <c:smooth val="0"/>
        </c:ser>
        <c:ser>
          <c:idx val="13"/>
          <c:order val="10"/>
          <c:tx>
            <c:strRef>
              <c:f>'מיפוי מלא'!$H$15</c:f>
              <c:strCache>
                <c:ptCount val="1"/>
                <c:pt idx="0">
                  <c:v>כפר חבד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מלא'!$I$15:$N$15</c:f>
              <c:numCache>
                <c:formatCode>0%</c:formatCode>
                <c:ptCount val="6"/>
                <c:pt idx="0">
                  <c:v>0.27446808510638299</c:v>
                </c:pt>
                <c:pt idx="1">
                  <c:v>6.9812540400775697E-2</c:v>
                </c:pt>
                <c:pt idx="2">
                  <c:v>0.23736780258519388</c:v>
                </c:pt>
                <c:pt idx="3">
                  <c:v>0.16324435318275154</c:v>
                </c:pt>
                <c:pt idx="4">
                  <c:v>0.33697478991596641</c:v>
                </c:pt>
                <c:pt idx="5">
                  <c:v>8.9620834929145923E-2</c:v>
                </c:pt>
              </c:numCache>
            </c:numRef>
          </c:val>
          <c:smooth val="0"/>
        </c:ser>
        <c:ser>
          <c:idx val="15"/>
          <c:order val="11"/>
          <c:tx>
            <c:strRef>
              <c:f>'מיפוי מלא'!$H$17</c:f>
              <c:strCache>
                <c:ptCount val="1"/>
                <c:pt idx="0">
                  <c:v>נתיבות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מלא'!$I$17:$N$17</c:f>
              <c:numCache>
                <c:formatCode>0%</c:formatCode>
                <c:ptCount val="6"/>
                <c:pt idx="0">
                  <c:v>0.49947312961011592</c:v>
                </c:pt>
                <c:pt idx="1">
                  <c:v>0.43669276924641515</c:v>
                </c:pt>
                <c:pt idx="2">
                  <c:v>0.49610545236668663</c:v>
                </c:pt>
                <c:pt idx="3">
                  <c:v>0.45496281333210908</c:v>
                </c:pt>
                <c:pt idx="4">
                  <c:v>0.50734737161036203</c:v>
                </c:pt>
                <c:pt idx="5">
                  <c:v>0.3029514483325344</c:v>
                </c:pt>
              </c:numCache>
            </c:numRef>
          </c:val>
          <c:smooth val="0"/>
        </c:ser>
        <c:ser>
          <c:idx val="17"/>
          <c:order val="12"/>
          <c:tx>
            <c:strRef>
              <c:f>'מיפוי מלא'!$H$19</c:f>
              <c:strCache>
                <c:ptCount val="1"/>
                <c:pt idx="0">
                  <c:v>צפת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מלא'!$I$19:$N$19</c:f>
              <c:numCache>
                <c:formatCode>0%</c:formatCode>
                <c:ptCount val="6"/>
                <c:pt idx="0">
                  <c:v>0.33967346938775511</c:v>
                </c:pt>
                <c:pt idx="1">
                  <c:v>0.26881436493266436</c:v>
                </c:pt>
                <c:pt idx="2">
                  <c:v>0.31344131855640806</c:v>
                </c:pt>
                <c:pt idx="3">
                  <c:v>0.28588649851632048</c:v>
                </c:pt>
                <c:pt idx="4">
                  <c:v>0.31538522448333201</c:v>
                </c:pt>
                <c:pt idx="5">
                  <c:v>0.24689518132141083</c:v>
                </c:pt>
              </c:numCache>
            </c:numRef>
          </c:val>
          <c:smooth val="0"/>
        </c:ser>
        <c:ser>
          <c:idx val="19"/>
          <c:order val="13"/>
          <c:tx>
            <c:strRef>
              <c:f>'מיפוי מלא'!$H$21</c:f>
              <c:strCache>
                <c:ptCount val="1"/>
                <c:pt idx="0">
                  <c:v>קריית מלאכי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מלא'!$I$21:$N$21</c:f>
              <c:numCache>
                <c:formatCode>0%</c:formatCode>
                <c:ptCount val="6"/>
                <c:pt idx="0">
                  <c:v>0.37767584097859325</c:v>
                </c:pt>
                <c:pt idx="1">
                  <c:v>0.20444964871194379</c:v>
                </c:pt>
                <c:pt idx="2">
                  <c:v>0.30926766040181464</c:v>
                </c:pt>
                <c:pt idx="3">
                  <c:v>0.19925712916367122</c:v>
                </c:pt>
                <c:pt idx="4">
                  <c:v>0.2685020412435884</c:v>
                </c:pt>
                <c:pt idx="5">
                  <c:v>0.14792403649227331</c:v>
                </c:pt>
              </c:numCache>
            </c:numRef>
          </c:val>
          <c:smooth val="0"/>
        </c:ser>
        <c:ser>
          <c:idx val="21"/>
          <c:order val="14"/>
          <c:tx>
            <c:strRef>
              <c:f>'מיפוי מלא'!$H$23</c:f>
              <c:strCache>
                <c:ptCount val="1"/>
                <c:pt idx="0">
                  <c:v>ערד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'מיפוי מלא'!$I$1:$N$1</c:f>
              <c:numCache>
                <c:formatCode>General</c:formatCode>
                <c:ptCount val="6"/>
                <c:pt idx="0">
                  <c:v>1999</c:v>
                </c:pt>
                <c:pt idx="1">
                  <c:v>2003</c:v>
                </c:pt>
                <c:pt idx="2">
                  <c:v>2006</c:v>
                </c:pt>
                <c:pt idx="3">
                  <c:v>2009</c:v>
                </c:pt>
                <c:pt idx="4">
                  <c:v>2013</c:v>
                </c:pt>
                <c:pt idx="5">
                  <c:v>2015</c:v>
                </c:pt>
              </c:numCache>
            </c:numRef>
          </c:cat>
          <c:val>
            <c:numRef>
              <c:f>'מיפוי מלא'!$I$23:$N$23</c:f>
              <c:numCache>
                <c:formatCode>0%</c:formatCode>
                <c:ptCount val="6"/>
                <c:pt idx="0">
                  <c:v>0.10059841500889535</c:v>
                </c:pt>
                <c:pt idx="1">
                  <c:v>8.7428867046042427E-2</c:v>
                </c:pt>
                <c:pt idx="2">
                  <c:v>8.5140946010511226E-2</c:v>
                </c:pt>
                <c:pt idx="3">
                  <c:v>9.544650339882671E-2</c:v>
                </c:pt>
                <c:pt idx="4">
                  <c:v>0.15385292047853624</c:v>
                </c:pt>
                <c:pt idx="5">
                  <c:v>0.15987639261608522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632152"/>
        <c:axId val="284632544"/>
      </c:lineChart>
      <c:catAx>
        <c:axId val="284632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632544"/>
        <c:crosses val="autoZero"/>
        <c:auto val="1"/>
        <c:lblAlgn val="ctr"/>
        <c:lblOffset val="100"/>
        <c:noMultiLvlLbl val="0"/>
      </c:catAx>
      <c:valAx>
        <c:axId val="284632544"/>
        <c:scaling>
          <c:orientation val="minMax"/>
          <c:max val="0.6000000000000000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632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'מיפוי מלא'!$A$2</c:f>
              <c:strCache>
                <c:ptCount val="1"/>
                <c:pt idx="0">
                  <c:v>אופקים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'מיפוי מלא'!$I$2:$N$2</c:f>
              <c:numCache>
                <c:formatCode>0%</c:formatCode>
                <c:ptCount val="6"/>
                <c:pt idx="0">
                  <c:v>0.41350844277673549</c:v>
                </c:pt>
                <c:pt idx="1">
                  <c:v>0.32964647508786438</c:v>
                </c:pt>
                <c:pt idx="2">
                  <c:v>0.35562439910265997</c:v>
                </c:pt>
                <c:pt idx="3">
                  <c:v>0.33589308866061635</c:v>
                </c:pt>
                <c:pt idx="4">
                  <c:v>0.41313460642757338</c:v>
                </c:pt>
                <c:pt idx="5">
                  <c:v>0.34192564040793383</c:v>
                </c:pt>
              </c:numCache>
            </c:numRef>
          </c:xVal>
          <c:yVal>
            <c:numRef>
              <c:f>'מיפוי מלא'!$V$2:$AA$2</c:f>
              <c:numCache>
                <c:formatCode>0%</c:formatCode>
                <c:ptCount val="6"/>
                <c:pt idx="0">
                  <c:v>0.24205989110707804</c:v>
                </c:pt>
                <c:pt idx="1">
                  <c:v>0.33866415804327377</c:v>
                </c:pt>
                <c:pt idx="2">
                  <c:v>0.37548813457494745</c:v>
                </c:pt>
                <c:pt idx="3">
                  <c:v>0.38004750593824227</c:v>
                </c:pt>
                <c:pt idx="4">
                  <c:v>0.35264937993235623</c:v>
                </c:pt>
                <c:pt idx="5">
                  <c:v>0.42461249412869895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'מיפוי מלא'!$A$3</c:f>
              <c:strCache>
                <c:ptCount val="1"/>
                <c:pt idx="0">
                  <c:v>אלעד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'מיפוי מלא'!$I$3:$N$3</c:f>
              <c:numCache>
                <c:formatCode>0%</c:formatCode>
                <c:ptCount val="6"/>
                <c:pt idx="0">
                  <c:v>0.83265306122448979</c:v>
                </c:pt>
                <c:pt idx="1">
                  <c:v>0.83315003927729769</c:v>
                </c:pt>
                <c:pt idx="2">
                  <c:v>0.85036837189996883</c:v>
                </c:pt>
                <c:pt idx="3">
                  <c:v>0.83652264265304355</c:v>
                </c:pt>
                <c:pt idx="4">
                  <c:v>0.82162086567372916</c:v>
                </c:pt>
                <c:pt idx="5">
                  <c:v>0.7523694293204275</c:v>
                </c:pt>
              </c:numCache>
            </c:numRef>
          </c:xVal>
          <c:yVal>
            <c:numRef>
              <c:f>'מיפוי מלא'!$V$3:$AA$3</c:f>
              <c:numCache>
                <c:formatCode>0%</c:formatCode>
                <c:ptCount val="6"/>
                <c:pt idx="0">
                  <c:v>0.41666666666666669</c:v>
                </c:pt>
                <c:pt idx="1">
                  <c:v>0.43352819158966621</c:v>
                </c:pt>
                <c:pt idx="2">
                  <c:v>0.41452104942037826</c:v>
                </c:pt>
                <c:pt idx="3">
                  <c:v>0.367560293965428</c:v>
                </c:pt>
                <c:pt idx="4">
                  <c:v>0.4360851063829787</c:v>
                </c:pt>
                <c:pt idx="5">
                  <c:v>0.44670776378093452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'מיפוי מלא'!$A$4</c:f>
              <c:strCache>
                <c:ptCount val="1"/>
                <c:pt idx="0">
                  <c:v>אשדוד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'מיפוי מלא'!$I$4:$N$4</c:f>
              <c:numCache>
                <c:formatCode>0%</c:formatCode>
                <c:ptCount val="6"/>
                <c:pt idx="0">
                  <c:v>0.29895909552245853</c:v>
                </c:pt>
                <c:pt idx="1">
                  <c:v>0.22162760872099802</c:v>
                </c:pt>
                <c:pt idx="2">
                  <c:v>0.26378516744164199</c:v>
                </c:pt>
                <c:pt idx="3">
                  <c:v>0.23387777496412593</c:v>
                </c:pt>
                <c:pt idx="4">
                  <c:v>0.27223696186842766</c:v>
                </c:pt>
                <c:pt idx="5">
                  <c:v>0.20366068037066157</c:v>
                </c:pt>
              </c:numCache>
            </c:numRef>
          </c:xVal>
          <c:yVal>
            <c:numRef>
              <c:f>'מיפוי מלא'!$V$4:$AA$4</c:f>
              <c:numCache>
                <c:formatCode>0%</c:formatCode>
                <c:ptCount val="6"/>
                <c:pt idx="0">
                  <c:v>0.19126006631927997</c:v>
                </c:pt>
                <c:pt idx="1">
                  <c:v>0.35114945552106896</c:v>
                </c:pt>
                <c:pt idx="2">
                  <c:v>0.35170264856443356</c:v>
                </c:pt>
                <c:pt idx="3">
                  <c:v>0.36546963818460704</c:v>
                </c:pt>
                <c:pt idx="4">
                  <c:v>0.37905032900586877</c:v>
                </c:pt>
                <c:pt idx="5">
                  <c:v>0.48284536976794623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'מיפוי מלא'!$A$5</c:f>
              <c:strCache>
                <c:ptCount val="1"/>
                <c:pt idx="0">
                  <c:v>בית שאן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'מיפוי מלא'!$I$5:$N$5</c:f>
              <c:numCache>
                <c:formatCode>0%</c:formatCode>
                <c:ptCount val="6"/>
                <c:pt idx="0">
                  <c:v>0.44506904558230476</c:v>
                </c:pt>
                <c:pt idx="1">
                  <c:v>0.27996599603287048</c:v>
                </c:pt>
                <c:pt idx="2">
                  <c:v>0.32379793061472917</c:v>
                </c:pt>
                <c:pt idx="3">
                  <c:v>0.24492979719188768</c:v>
                </c:pt>
                <c:pt idx="4">
                  <c:v>0.29307025986525503</c:v>
                </c:pt>
                <c:pt idx="5">
                  <c:v>0.19686392439050585</c:v>
                </c:pt>
              </c:numCache>
            </c:numRef>
          </c:xVal>
          <c:yVal>
            <c:numRef>
              <c:f>'מיפוי מלא'!$V$5:$AA$5</c:f>
              <c:numCache>
                <c:formatCode>0%</c:formatCode>
                <c:ptCount val="6"/>
                <c:pt idx="0">
                  <c:v>8.8962108731466233E-2</c:v>
                </c:pt>
                <c:pt idx="1">
                  <c:v>9.1093117408906882E-2</c:v>
                </c:pt>
                <c:pt idx="2">
                  <c:v>7.1428571428571425E-2</c:v>
                </c:pt>
                <c:pt idx="3">
                  <c:v>6.5431383902721477E-2</c:v>
                </c:pt>
                <c:pt idx="4">
                  <c:v>2.9967159277504107E-2</c:v>
                </c:pt>
                <c:pt idx="5">
                  <c:v>4.8008728859792689E-2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'מיפוי מלא'!$A$6</c:f>
              <c:strCache>
                <c:ptCount val="1"/>
                <c:pt idx="0">
                  <c:v>בית שמש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'מיפוי מלא'!$I$6:$N$6</c:f>
              <c:numCache>
                <c:formatCode>0%</c:formatCode>
                <c:ptCount val="6"/>
                <c:pt idx="0">
                  <c:v>0.34824491950382686</c:v>
                </c:pt>
                <c:pt idx="1">
                  <c:v>0.35702618423006482</c:v>
                </c:pt>
                <c:pt idx="2">
                  <c:v>0.42060085836909872</c:v>
                </c:pt>
                <c:pt idx="3">
                  <c:v>0.41489497677985598</c:v>
                </c:pt>
                <c:pt idx="4">
                  <c:v>0.46608995370526812</c:v>
                </c:pt>
                <c:pt idx="5">
                  <c:v>0.42650097408347598</c:v>
                </c:pt>
              </c:numCache>
            </c:numRef>
          </c:xVal>
          <c:yVal>
            <c:numRef>
              <c:f>'מיפוי מלא'!$V$6:$AA$6</c:f>
              <c:numCache>
                <c:formatCode>0%</c:formatCode>
                <c:ptCount val="6"/>
                <c:pt idx="0">
                  <c:v>0.242326638878363</c:v>
                </c:pt>
                <c:pt idx="1">
                  <c:v>0.48426452239012896</c:v>
                </c:pt>
                <c:pt idx="2">
                  <c:v>0.52699144173798551</c:v>
                </c:pt>
                <c:pt idx="3">
                  <c:v>0.49589238036557814</c:v>
                </c:pt>
                <c:pt idx="4">
                  <c:v>0.60610454578409334</c:v>
                </c:pt>
                <c:pt idx="5">
                  <c:v>0.66364454287493946</c:v>
                </c:pt>
              </c:numCache>
            </c:numRef>
          </c:yVal>
          <c:smooth val="0"/>
        </c:ser>
        <c:ser>
          <c:idx val="5"/>
          <c:order val="5"/>
          <c:tx>
            <c:strRef>
              <c:f>'מיפוי מלא'!$A$7</c:f>
              <c:strCache>
                <c:ptCount val="1"/>
                <c:pt idx="0">
                  <c:v>ביתר עילית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'מיפוי מלא'!$I$7:$N$7</c:f>
              <c:numCache>
                <c:formatCode>0%</c:formatCode>
                <c:ptCount val="6"/>
                <c:pt idx="0">
                  <c:v>0.93341204250295162</c:v>
                </c:pt>
                <c:pt idx="1">
                  <c:v>0.90463082901554404</c:v>
                </c:pt>
                <c:pt idx="2">
                  <c:v>0.91991258516518837</c:v>
                </c:pt>
                <c:pt idx="3">
                  <c:v>0.89959100204498976</c:v>
                </c:pt>
                <c:pt idx="4">
                  <c:v>0.90383653640065731</c:v>
                </c:pt>
                <c:pt idx="5">
                  <c:v>0.82943164747120679</c:v>
                </c:pt>
              </c:numCache>
            </c:numRef>
          </c:xVal>
          <c:yVal>
            <c:numRef>
              <c:f>'מיפוי מלא'!$V$7:$AA$7</c:f>
              <c:numCache>
                <c:formatCode>0%</c:formatCode>
                <c:ptCount val="6"/>
                <c:pt idx="0">
                  <c:v>0.54540855046799896</c:v>
                </c:pt>
                <c:pt idx="1">
                  <c:v>0.60408090209414711</c:v>
                </c:pt>
                <c:pt idx="2">
                  <c:v>0.58873672442705427</c:v>
                </c:pt>
                <c:pt idx="3">
                  <c:v>0.54307797226642418</c:v>
                </c:pt>
                <c:pt idx="4">
                  <c:v>0.66429531262350805</c:v>
                </c:pt>
                <c:pt idx="5">
                  <c:v>0.70538072598294466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'מיפוי מלא'!$A$8</c:f>
              <c:strCache>
                <c:ptCount val="1"/>
                <c:pt idx="0">
                  <c:v>בני ברק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מלא'!$I$8:$N$8</c:f>
              <c:numCache>
                <c:formatCode>0%</c:formatCode>
                <c:ptCount val="6"/>
                <c:pt idx="0">
                  <c:v>0.70635422560995909</c:v>
                </c:pt>
                <c:pt idx="1">
                  <c:v>0.74855433365644952</c:v>
                </c:pt>
                <c:pt idx="2">
                  <c:v>0.80331228719711745</c:v>
                </c:pt>
                <c:pt idx="3">
                  <c:v>0.82315198713603333</c:v>
                </c:pt>
                <c:pt idx="4">
                  <c:v>0.85243589231772388</c:v>
                </c:pt>
                <c:pt idx="5">
                  <c:v>0.83316162348481959</c:v>
                </c:pt>
              </c:numCache>
            </c:numRef>
          </c:xVal>
          <c:yVal>
            <c:numRef>
              <c:f>'מיפוי מלא'!$V$8:$AA$8</c:f>
              <c:numCache>
                <c:formatCode>0%</c:formatCode>
                <c:ptCount val="6"/>
                <c:pt idx="0">
                  <c:v>0.67876160407143871</c:v>
                </c:pt>
                <c:pt idx="1">
                  <c:v>0.72218625108843693</c:v>
                </c:pt>
                <c:pt idx="2">
                  <c:v>0.70262540636187809</c:v>
                </c:pt>
                <c:pt idx="3">
                  <c:v>0.66651345398831752</c:v>
                </c:pt>
                <c:pt idx="4">
                  <c:v>0.70206687689281588</c:v>
                </c:pt>
                <c:pt idx="5">
                  <c:v>0.71233817782120179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'מיפוי מלא'!$A$9</c:f>
              <c:strCache>
                <c:ptCount val="1"/>
                <c:pt idx="0">
                  <c:v>גבעת זאב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מלא'!$I$9:$N$9</c:f>
              <c:numCache>
                <c:formatCode>0%</c:formatCode>
                <c:ptCount val="6"/>
                <c:pt idx="0">
                  <c:v>0.1493624772313297</c:v>
                </c:pt>
                <c:pt idx="1">
                  <c:v>0.11387408723110322</c:v>
                </c:pt>
                <c:pt idx="2">
                  <c:v>0.13148223764801961</c:v>
                </c:pt>
                <c:pt idx="3">
                  <c:v>0.13587989357658684</c:v>
                </c:pt>
                <c:pt idx="4">
                  <c:v>0.23864790367039024</c:v>
                </c:pt>
                <c:pt idx="5">
                  <c:v>0.24685977954370675</c:v>
                </c:pt>
              </c:numCache>
            </c:numRef>
          </c:xVal>
          <c:yVal>
            <c:numRef>
              <c:f>'מיפוי מלא'!$V$9:$AA$9</c:f>
              <c:numCache>
                <c:formatCode>0%</c:formatCode>
                <c:ptCount val="6"/>
                <c:pt idx="0">
                  <c:v>0.16802168021680217</c:v>
                </c:pt>
                <c:pt idx="1">
                  <c:v>0.28596187175043325</c:v>
                </c:pt>
                <c:pt idx="2">
                  <c:v>0.2748447204968944</c:v>
                </c:pt>
                <c:pt idx="3">
                  <c:v>0.22237762237762237</c:v>
                </c:pt>
                <c:pt idx="4">
                  <c:v>0.45653495440729486</c:v>
                </c:pt>
                <c:pt idx="5">
                  <c:v>0.5456905503634476</c:v>
                </c:pt>
              </c:numCache>
            </c:numRef>
          </c:yVal>
          <c:smooth val="0"/>
        </c:ser>
        <c:ser>
          <c:idx val="8"/>
          <c:order val="8"/>
          <c:tx>
            <c:strRef>
              <c:f>'מיפוי מלא'!$A$10</c:f>
              <c:strCache>
                <c:ptCount val="1"/>
                <c:pt idx="0">
                  <c:v>חצור הגלילית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מלא'!$I$10:$N$10</c:f>
              <c:numCache>
                <c:formatCode>0%</c:formatCode>
                <c:ptCount val="6"/>
                <c:pt idx="0">
                  <c:v>0.37110726643598618</c:v>
                </c:pt>
                <c:pt idx="1">
                  <c:v>0.27497551420176297</c:v>
                </c:pt>
                <c:pt idx="2">
                  <c:v>0.33263046916183447</c:v>
                </c:pt>
                <c:pt idx="3">
                  <c:v>0.30708055413032326</c:v>
                </c:pt>
                <c:pt idx="4">
                  <c:v>0.31552738795835217</c:v>
                </c:pt>
                <c:pt idx="5">
                  <c:v>0.24215062589780423</c:v>
                </c:pt>
              </c:numCache>
            </c:numRef>
          </c:xVal>
          <c:yVal>
            <c:numRef>
              <c:f>'מיפוי מלא'!$V$10:$AA$10</c:f>
              <c:numCache>
                <c:formatCode>0%</c:formatCode>
                <c:ptCount val="6"/>
                <c:pt idx="0">
                  <c:v>0.29720279720279719</c:v>
                </c:pt>
                <c:pt idx="1">
                  <c:v>0.43722172751558325</c:v>
                </c:pt>
                <c:pt idx="2">
                  <c:v>0.4572107765451664</c:v>
                </c:pt>
                <c:pt idx="3">
                  <c:v>0.4728487886382623</c:v>
                </c:pt>
                <c:pt idx="4">
                  <c:v>0.45767575322812054</c:v>
                </c:pt>
                <c:pt idx="5">
                  <c:v>0.59237288135593225</c:v>
                </c:pt>
              </c:numCache>
            </c:numRef>
          </c:yVal>
          <c:smooth val="0"/>
        </c:ser>
        <c:ser>
          <c:idx val="9"/>
          <c:order val="9"/>
          <c:tx>
            <c:strRef>
              <c:f>'מיפוי מלא'!$A$11</c:f>
              <c:strCache>
                <c:ptCount val="1"/>
                <c:pt idx="0">
                  <c:v>טבריה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מלא'!$I$11:$N$11</c:f>
              <c:numCache>
                <c:formatCode>0%</c:formatCode>
                <c:ptCount val="6"/>
                <c:pt idx="0">
                  <c:v>0.28944951911459088</c:v>
                </c:pt>
                <c:pt idx="1">
                  <c:v>0.23547889656747958</c:v>
                </c:pt>
                <c:pt idx="2">
                  <c:v>0.27124031521091319</c:v>
                </c:pt>
                <c:pt idx="3">
                  <c:v>0.21535966061513506</c:v>
                </c:pt>
                <c:pt idx="4">
                  <c:v>0.2655182151934482</c:v>
                </c:pt>
                <c:pt idx="5">
                  <c:v>0.18576586379148327</c:v>
                </c:pt>
              </c:numCache>
            </c:numRef>
          </c:xVal>
          <c:yVal>
            <c:numRef>
              <c:f>'מיפוי מלא'!$V$11:$AA$11</c:f>
              <c:numCache>
                <c:formatCode>0%</c:formatCode>
                <c:ptCount val="6"/>
                <c:pt idx="0">
                  <c:v>8.231758223409584E-2</c:v>
                </c:pt>
                <c:pt idx="1">
                  <c:v>0.14479747756487993</c:v>
                </c:pt>
                <c:pt idx="2">
                  <c:v>0.139404296875</c:v>
                </c:pt>
                <c:pt idx="3">
                  <c:v>0.12253765932792585</c:v>
                </c:pt>
                <c:pt idx="4">
                  <c:v>0.14932992980216975</c:v>
                </c:pt>
                <c:pt idx="5">
                  <c:v>0.19142705005324814</c:v>
                </c:pt>
              </c:numCache>
            </c:numRef>
          </c:yVal>
          <c:smooth val="0"/>
        </c:ser>
        <c:ser>
          <c:idx val="10"/>
          <c:order val="10"/>
          <c:tx>
            <c:strRef>
              <c:f>'מיפוי מלא'!$A$12</c:f>
              <c:strCache>
                <c:ptCount val="1"/>
                <c:pt idx="0">
                  <c:v>יבנאל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מלא'!$I$12:$N$12</c:f>
              <c:numCache>
                <c:formatCode>0%</c:formatCode>
                <c:ptCount val="6"/>
                <c:pt idx="0">
                  <c:v>0.24937238493723848</c:v>
                </c:pt>
                <c:pt idx="1">
                  <c:v>0.28137817883511074</c:v>
                </c:pt>
                <c:pt idx="2">
                  <c:v>0.36166800320769849</c:v>
                </c:pt>
                <c:pt idx="3">
                  <c:v>0.39691856199559794</c:v>
                </c:pt>
                <c:pt idx="4">
                  <c:v>0.45415384615384613</c:v>
                </c:pt>
                <c:pt idx="5">
                  <c:v>0.39920948616600793</c:v>
                </c:pt>
              </c:numCache>
            </c:numRef>
          </c:xVal>
          <c:yVal>
            <c:numRef>
              <c:f>'מיפוי מלא'!$V$12:$AA$12</c:f>
              <c:numCache>
                <c:formatCode>0%</c:formatCode>
                <c:ptCount val="6"/>
                <c:pt idx="0">
                  <c:v>1.3422818791946308E-2</c:v>
                </c:pt>
                <c:pt idx="1">
                  <c:v>4.9562682215743441E-2</c:v>
                </c:pt>
                <c:pt idx="2">
                  <c:v>5.7649667405764965E-2</c:v>
                </c:pt>
                <c:pt idx="3">
                  <c:v>0.10536044362292052</c:v>
                </c:pt>
                <c:pt idx="4">
                  <c:v>4.4715447154471545E-2</c:v>
                </c:pt>
                <c:pt idx="5">
                  <c:v>5.0919377652050922E-2</c:v>
                </c:pt>
              </c:numCache>
            </c:numRef>
          </c:yVal>
          <c:smooth val="0"/>
        </c:ser>
        <c:ser>
          <c:idx val="11"/>
          <c:order val="11"/>
          <c:tx>
            <c:strRef>
              <c:f>'מיפוי מלא'!$A$13</c:f>
              <c:strCache>
                <c:ptCount val="1"/>
                <c:pt idx="0">
                  <c:v>ירוחם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מלא'!$I$13:$N$13</c:f>
              <c:numCache>
                <c:formatCode>0%</c:formatCode>
                <c:ptCount val="6"/>
                <c:pt idx="0">
                  <c:v>0.38989337042188227</c:v>
                </c:pt>
                <c:pt idx="1">
                  <c:v>0.25665660170189403</c:v>
                </c:pt>
                <c:pt idx="2">
                  <c:v>0.29814874959402404</c:v>
                </c:pt>
                <c:pt idx="3">
                  <c:v>0.28868778280542984</c:v>
                </c:pt>
                <c:pt idx="4">
                  <c:v>0.28590460964561681</c:v>
                </c:pt>
                <c:pt idx="5">
                  <c:v>0.22518806115020626</c:v>
                </c:pt>
              </c:numCache>
            </c:numRef>
          </c:xVal>
          <c:yVal>
            <c:numRef>
              <c:f>'מיפוי מלא'!$V$13:$AA$13</c:f>
              <c:numCache>
                <c:formatCode>0%</c:formatCode>
                <c:ptCount val="6"/>
                <c:pt idx="0">
                  <c:v>0.22592152199762189</c:v>
                </c:pt>
                <c:pt idx="1">
                  <c:v>0.37967914438502676</c:v>
                </c:pt>
                <c:pt idx="2">
                  <c:v>0.33877995642701525</c:v>
                </c:pt>
                <c:pt idx="3">
                  <c:v>0.35423197492163011</c:v>
                </c:pt>
                <c:pt idx="4">
                  <c:v>0.34389561975768873</c:v>
                </c:pt>
                <c:pt idx="5">
                  <c:v>0.33189655172413796</c:v>
                </c:pt>
              </c:numCache>
            </c:numRef>
          </c:yVal>
          <c:smooth val="0"/>
        </c:ser>
        <c:ser>
          <c:idx val="12"/>
          <c:order val="12"/>
          <c:tx>
            <c:strRef>
              <c:f>'מיפוי מלא'!$A$14</c:f>
              <c:strCache>
                <c:ptCount val="1"/>
                <c:pt idx="0">
                  <c:v>ירושלים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מלא'!$I$14:$N$14</c:f>
              <c:numCache>
                <c:formatCode>0%</c:formatCode>
                <c:ptCount val="6"/>
                <c:pt idx="0">
                  <c:v>0.33147740863340935</c:v>
                </c:pt>
                <c:pt idx="1">
                  <c:v>0.30801101698530908</c:v>
                </c:pt>
                <c:pt idx="2">
                  <c:v>0.34191878352320848</c:v>
                </c:pt>
                <c:pt idx="3">
                  <c:v>0.34092415512901925</c:v>
                </c:pt>
                <c:pt idx="4">
                  <c:v>0.37797287041913585</c:v>
                </c:pt>
                <c:pt idx="5">
                  <c:v>0.33110707206819018</c:v>
                </c:pt>
              </c:numCache>
            </c:numRef>
          </c:xVal>
          <c:yVal>
            <c:numRef>
              <c:f>'מיפוי מלא'!$V$14:$AA$14</c:f>
              <c:numCache>
                <c:formatCode>0%</c:formatCode>
                <c:ptCount val="6"/>
                <c:pt idx="0">
                  <c:v>0.47477095213642873</c:v>
                </c:pt>
                <c:pt idx="1">
                  <c:v>0.58945116508141715</c:v>
                </c:pt>
                <c:pt idx="2">
                  <c:v>0.55684298908480268</c:v>
                </c:pt>
                <c:pt idx="3">
                  <c:v>0.55644985860343699</c:v>
                </c:pt>
                <c:pt idx="4">
                  <c:v>0.58842052137277279</c:v>
                </c:pt>
                <c:pt idx="5">
                  <c:v>0.63823393708519172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'מיפוי מלא'!$A$16</c:f>
              <c:strCache>
                <c:ptCount val="1"/>
                <c:pt idx="0">
                  <c:v>מודיעין עילית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מלא'!$I$16:$N$16</c:f>
              <c:numCache>
                <c:formatCode>0%</c:formatCode>
                <c:ptCount val="6"/>
                <c:pt idx="0">
                  <c:v>0.97584541062801933</c:v>
                </c:pt>
                <c:pt idx="1">
                  <c:v>0.966391804097951</c:v>
                </c:pt>
                <c:pt idx="2">
                  <c:v>0.9734948882998864</c:v>
                </c:pt>
                <c:pt idx="3">
                  <c:v>0.96567219152854511</c:v>
                </c:pt>
                <c:pt idx="4">
                  <c:v>0.95069974554707382</c:v>
                </c:pt>
                <c:pt idx="5">
                  <c:v>0.9255008557334139</c:v>
                </c:pt>
              </c:numCache>
            </c:numRef>
          </c:xVal>
          <c:yVal>
            <c:numRef>
              <c:f>'מיפוי מלא'!$V$16:$AA$16</c:f>
              <c:numCache>
                <c:formatCode>0%</c:formatCode>
                <c:ptCount val="6"/>
                <c:pt idx="0">
                  <c:v>0.75716519020323081</c:v>
                </c:pt>
                <c:pt idx="1">
                  <c:v>0.78823529411764703</c:v>
                </c:pt>
                <c:pt idx="2">
                  <c:v>0.8059120964605212</c:v>
                </c:pt>
                <c:pt idx="3">
                  <c:v>0.75291784270348616</c:v>
                </c:pt>
                <c:pt idx="4">
                  <c:v>0.81030444964871196</c:v>
                </c:pt>
                <c:pt idx="5">
                  <c:v>0.8182312629174372</c:v>
                </c:pt>
              </c:numCache>
            </c:numRef>
          </c:yVal>
          <c:smooth val="0"/>
        </c:ser>
        <c:ser>
          <c:idx val="14"/>
          <c:order val="14"/>
          <c:tx>
            <c:strRef>
              <c:f>'מיפוי מלא'!$A$17</c:f>
              <c:strCache>
                <c:ptCount val="1"/>
                <c:pt idx="0">
                  <c:v>נתיבות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מלא'!$I$17:$N$17</c:f>
              <c:numCache>
                <c:formatCode>0%</c:formatCode>
                <c:ptCount val="6"/>
                <c:pt idx="0">
                  <c:v>0.49947312961011592</c:v>
                </c:pt>
                <c:pt idx="1">
                  <c:v>0.43669276924641515</c:v>
                </c:pt>
                <c:pt idx="2">
                  <c:v>0.49610545236668663</c:v>
                </c:pt>
                <c:pt idx="3">
                  <c:v>0.45496281333210908</c:v>
                </c:pt>
                <c:pt idx="4">
                  <c:v>0.50734737161036203</c:v>
                </c:pt>
                <c:pt idx="5">
                  <c:v>0.3029514483325344</c:v>
                </c:pt>
              </c:numCache>
            </c:numRef>
          </c:xVal>
          <c:yVal>
            <c:numRef>
              <c:f>'מיפוי מלא'!$V$17:$AA$17</c:f>
              <c:numCache>
                <c:formatCode>0%</c:formatCode>
                <c:ptCount val="6"/>
                <c:pt idx="0">
                  <c:v>0.12742616033755275</c:v>
                </c:pt>
                <c:pt idx="1">
                  <c:v>0.18025151374010248</c:v>
                </c:pt>
                <c:pt idx="2">
                  <c:v>0.16767310789049919</c:v>
                </c:pt>
                <c:pt idx="3">
                  <c:v>0.1632694248234107</c:v>
                </c:pt>
                <c:pt idx="4">
                  <c:v>0.13272618692146909</c:v>
                </c:pt>
                <c:pt idx="5">
                  <c:v>0.2307866184448463</c:v>
                </c:pt>
              </c:numCache>
            </c:numRef>
          </c:yVal>
          <c:smooth val="0"/>
        </c:ser>
        <c:ser>
          <c:idx val="15"/>
          <c:order val="15"/>
          <c:tx>
            <c:strRef>
              <c:f>'מיפוי מלא'!$A$18</c:f>
              <c:strCache>
                <c:ptCount val="1"/>
                <c:pt idx="0">
                  <c:v>עמנואל</c:v>
                </c:pt>
              </c:strCache>
            </c:strRef>
          </c:tx>
          <c:spPr>
            <a:ln w="19050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80000"/>
                  <a:lumOff val="20000"/>
                </a:schemeClr>
              </a:solidFill>
              <a:ln w="9525">
                <a:solidFill>
                  <a:schemeClr val="accent4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מלא'!$I$18:$N$18</c:f>
              <c:numCache>
                <c:formatCode>0%</c:formatCode>
                <c:ptCount val="6"/>
                <c:pt idx="0">
                  <c:v>0.8367166813768756</c:v>
                </c:pt>
                <c:pt idx="1">
                  <c:v>0.76783812566560172</c:v>
                </c:pt>
                <c:pt idx="2">
                  <c:v>0.74684873949579833</c:v>
                </c:pt>
                <c:pt idx="3">
                  <c:v>0.74363636363636365</c:v>
                </c:pt>
                <c:pt idx="4">
                  <c:v>0.69230769230769229</c:v>
                </c:pt>
                <c:pt idx="5">
                  <c:v>0.61884057971014494</c:v>
                </c:pt>
              </c:numCache>
            </c:numRef>
          </c:xVal>
          <c:yVal>
            <c:numRef>
              <c:f>'מיפוי מלא'!$V$18:$AA$18</c:f>
              <c:numCache>
                <c:formatCode>0%</c:formatCode>
                <c:ptCount val="6"/>
                <c:pt idx="0">
                  <c:v>0.38502109704641352</c:v>
                </c:pt>
                <c:pt idx="1">
                  <c:v>0.42024965325936198</c:v>
                </c:pt>
                <c:pt idx="2">
                  <c:v>0.3108298171589311</c:v>
                </c:pt>
                <c:pt idx="3">
                  <c:v>0.33496332518337407</c:v>
                </c:pt>
                <c:pt idx="4">
                  <c:v>0.37222222222222223</c:v>
                </c:pt>
                <c:pt idx="5">
                  <c:v>0.46252927400468385</c:v>
                </c:pt>
              </c:numCache>
            </c:numRef>
          </c:yVal>
          <c:smooth val="0"/>
        </c:ser>
        <c:ser>
          <c:idx val="16"/>
          <c:order val="16"/>
          <c:tx>
            <c:strRef>
              <c:f>'מיפוי מלא'!$A$19</c:f>
              <c:strCache>
                <c:ptCount val="1"/>
                <c:pt idx="0">
                  <c:v>צפת</c:v>
                </c:pt>
              </c:strCache>
            </c:strRef>
          </c:tx>
          <c:spPr>
            <a:ln w="19050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מלא'!$I$19:$N$19</c:f>
              <c:numCache>
                <c:formatCode>0%</c:formatCode>
                <c:ptCount val="6"/>
                <c:pt idx="0">
                  <c:v>0.33967346938775511</c:v>
                </c:pt>
                <c:pt idx="1">
                  <c:v>0.26881436493266436</c:v>
                </c:pt>
                <c:pt idx="2">
                  <c:v>0.31344131855640806</c:v>
                </c:pt>
                <c:pt idx="3">
                  <c:v>0.28588649851632048</c:v>
                </c:pt>
                <c:pt idx="4">
                  <c:v>0.31538522448333201</c:v>
                </c:pt>
                <c:pt idx="5">
                  <c:v>0.24689518132141083</c:v>
                </c:pt>
              </c:numCache>
            </c:numRef>
          </c:xVal>
          <c:yVal>
            <c:numRef>
              <c:f>'מיפוי מלא'!$V$19:$AA$19</c:f>
              <c:numCache>
                <c:formatCode>0%</c:formatCode>
                <c:ptCount val="6"/>
                <c:pt idx="0">
                  <c:v>0.1932227829848594</c:v>
                </c:pt>
                <c:pt idx="1">
                  <c:v>0.23706614276358873</c:v>
                </c:pt>
                <c:pt idx="2">
                  <c:v>0.25234209731036567</c:v>
                </c:pt>
                <c:pt idx="3">
                  <c:v>0.25267596496918587</c:v>
                </c:pt>
                <c:pt idx="4">
                  <c:v>0.33567662565905099</c:v>
                </c:pt>
                <c:pt idx="5">
                  <c:v>0.40356424259844781</c:v>
                </c:pt>
              </c:numCache>
            </c:numRef>
          </c:yVal>
          <c:smooth val="0"/>
        </c:ser>
        <c:ser>
          <c:idx val="17"/>
          <c:order val="17"/>
          <c:tx>
            <c:strRef>
              <c:f>'מיפוי מלא'!$A$20</c:f>
              <c:strCache>
                <c:ptCount val="1"/>
                <c:pt idx="0">
                  <c:v>קריית יערים</c:v>
                </c:pt>
              </c:strCache>
            </c:strRef>
          </c:tx>
          <c:spPr>
            <a:ln w="19050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מלא'!$I$20:$N$20</c:f>
              <c:numCache>
                <c:formatCode>0%</c:formatCode>
                <c:ptCount val="6"/>
                <c:pt idx="0">
                  <c:v>0.90606420927467302</c:v>
                </c:pt>
                <c:pt idx="1">
                  <c:v>0.87782340862423003</c:v>
                </c:pt>
                <c:pt idx="2">
                  <c:v>0.88878416588124409</c:v>
                </c:pt>
                <c:pt idx="3">
                  <c:v>0.86538461538461542</c:v>
                </c:pt>
                <c:pt idx="4">
                  <c:v>0.8864898210980876</c:v>
                </c:pt>
                <c:pt idx="5">
                  <c:v>0.82722222222222219</c:v>
                </c:pt>
              </c:numCache>
            </c:numRef>
          </c:xVal>
          <c:yVal>
            <c:numRef>
              <c:f>'מיפוי מלא'!$V$20:$AA$20</c:f>
              <c:numCache>
                <c:formatCode>0%</c:formatCode>
                <c:ptCount val="6"/>
                <c:pt idx="0">
                  <c:v>0.79658792650918631</c:v>
                </c:pt>
                <c:pt idx="1">
                  <c:v>0.85263157894736841</c:v>
                </c:pt>
                <c:pt idx="2">
                  <c:v>0.78791092258748674</c:v>
                </c:pt>
                <c:pt idx="3">
                  <c:v>0.75942028985507248</c:v>
                </c:pt>
                <c:pt idx="4">
                  <c:v>0.79123173277661796</c:v>
                </c:pt>
                <c:pt idx="5">
                  <c:v>0.83814640698455334</c:v>
                </c:pt>
              </c:numCache>
            </c:numRef>
          </c:yVal>
          <c:smooth val="0"/>
        </c:ser>
        <c:ser>
          <c:idx val="18"/>
          <c:order val="18"/>
          <c:tx>
            <c:strRef>
              <c:f>'מיפוי מלא'!$A$21</c:f>
              <c:strCache>
                <c:ptCount val="1"/>
                <c:pt idx="0">
                  <c:v>קריית מלאכי</c:v>
                </c:pt>
              </c:strCache>
            </c:strRef>
          </c:tx>
          <c:spPr>
            <a:ln w="19050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xVal>
            <c:numRef>
              <c:f>'מיפוי מלא'!$I$21:$N$21</c:f>
              <c:numCache>
                <c:formatCode>0%</c:formatCode>
                <c:ptCount val="6"/>
                <c:pt idx="0">
                  <c:v>0.37767584097859325</c:v>
                </c:pt>
                <c:pt idx="1">
                  <c:v>0.20444964871194379</c:v>
                </c:pt>
                <c:pt idx="2">
                  <c:v>0.30926766040181464</c:v>
                </c:pt>
                <c:pt idx="3">
                  <c:v>0.19925712916367122</c:v>
                </c:pt>
                <c:pt idx="4">
                  <c:v>0.2685020412435884</c:v>
                </c:pt>
                <c:pt idx="5">
                  <c:v>0.14792403649227331</c:v>
                </c:pt>
              </c:numCache>
            </c:numRef>
          </c:xVal>
          <c:yVal>
            <c:numRef>
              <c:f>'מיפוי מלא'!$V$21:$AA$21</c:f>
              <c:numCache>
                <c:formatCode>0%</c:formatCode>
                <c:ptCount val="6"/>
                <c:pt idx="0">
                  <c:v>8.2051282051282051E-2</c:v>
                </c:pt>
                <c:pt idx="1">
                  <c:v>7.6746849942726236E-2</c:v>
                </c:pt>
                <c:pt idx="2">
                  <c:v>8.1307627829002513E-2</c:v>
                </c:pt>
                <c:pt idx="3">
                  <c:v>8.1779915814792548E-2</c:v>
                </c:pt>
                <c:pt idx="4">
                  <c:v>0.14970760233918129</c:v>
                </c:pt>
                <c:pt idx="5">
                  <c:v>7.3631214600377595E-2</c:v>
                </c:pt>
              </c:numCache>
            </c:numRef>
          </c:yVal>
          <c:smooth val="0"/>
        </c:ser>
        <c:ser>
          <c:idx val="19"/>
          <c:order val="19"/>
          <c:tx>
            <c:strRef>
              <c:f>'מיפוי מלא'!$A$22</c:f>
              <c:strCache>
                <c:ptCount val="1"/>
                <c:pt idx="0">
                  <c:v>רכסים</c:v>
                </c:pt>
              </c:strCache>
            </c:strRef>
          </c:tx>
          <c:spPr>
            <a:ln w="19050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</a:schemeClr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xVal>
            <c:numRef>
              <c:f>'מיפוי מלא'!$I$22:$N$22</c:f>
              <c:numCache>
                <c:formatCode>0%</c:formatCode>
                <c:ptCount val="6"/>
                <c:pt idx="0">
                  <c:v>0.70196330865786938</c:v>
                </c:pt>
                <c:pt idx="1">
                  <c:v>0.73156899810964082</c:v>
                </c:pt>
                <c:pt idx="2">
                  <c:v>0.79675543311906949</c:v>
                </c:pt>
                <c:pt idx="3">
                  <c:v>0.7997675094449288</c:v>
                </c:pt>
                <c:pt idx="4">
                  <c:v>0.83194637078132228</c:v>
                </c:pt>
                <c:pt idx="5">
                  <c:v>0.81212251941328728</c:v>
                </c:pt>
              </c:numCache>
            </c:numRef>
          </c:xVal>
          <c:yVal>
            <c:numRef>
              <c:f>'מיפוי מלא'!$V$22:$AA$22</c:f>
              <c:numCache>
                <c:formatCode>0%</c:formatCode>
                <c:ptCount val="6"/>
                <c:pt idx="0">
                  <c:v>0.49701971572673087</c:v>
                </c:pt>
                <c:pt idx="1">
                  <c:v>0.52282515073212743</c:v>
                </c:pt>
                <c:pt idx="2">
                  <c:v>0.49980791394544755</c:v>
                </c:pt>
                <c:pt idx="3">
                  <c:v>0.49890988372093026</c:v>
                </c:pt>
                <c:pt idx="4">
                  <c:v>0.51375382050569607</c:v>
                </c:pt>
                <c:pt idx="5">
                  <c:v>0.53413014608233733</c:v>
                </c:pt>
              </c:numCache>
            </c:numRef>
          </c:yVal>
          <c:smooth val="0"/>
        </c:ser>
        <c:ser>
          <c:idx val="20"/>
          <c:order val="20"/>
          <c:tx>
            <c:strRef>
              <c:f>'מיפוי מלא'!$A$23</c:f>
              <c:strCache>
                <c:ptCount val="1"/>
                <c:pt idx="0">
                  <c:v>ערד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xVal>
            <c:numRef>
              <c:f>'מיפוי מלא'!$I$23:$N$23</c:f>
              <c:numCache>
                <c:formatCode>0%</c:formatCode>
                <c:ptCount val="6"/>
                <c:pt idx="0">
                  <c:v>0.10059841500889535</c:v>
                </c:pt>
                <c:pt idx="1">
                  <c:v>8.7428867046042427E-2</c:v>
                </c:pt>
                <c:pt idx="2">
                  <c:v>8.5140946010511226E-2</c:v>
                </c:pt>
                <c:pt idx="3">
                  <c:v>9.544650339882671E-2</c:v>
                </c:pt>
                <c:pt idx="4">
                  <c:v>0.15385292047853624</c:v>
                </c:pt>
                <c:pt idx="5">
                  <c:v>0.15987639261608522</c:v>
                </c:pt>
              </c:numCache>
            </c:numRef>
          </c:xVal>
          <c:yVal>
            <c:numRef>
              <c:f>'מיפוי מלא'!$V$23:$AA$23</c:f>
              <c:numCache>
                <c:formatCode>0%</c:formatCode>
                <c:ptCount val="6"/>
                <c:pt idx="0">
                  <c:v>0.38987138263665594</c:v>
                </c:pt>
                <c:pt idx="1">
                  <c:v>0.61834319526627224</c:v>
                </c:pt>
                <c:pt idx="2">
                  <c:v>0.63524130190796857</c:v>
                </c:pt>
                <c:pt idx="3">
                  <c:v>0.71219512195121948</c:v>
                </c:pt>
                <c:pt idx="4">
                  <c:v>0.83990851915380216</c:v>
                </c:pt>
                <c:pt idx="5">
                  <c:v>0.93438453713123093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4633328"/>
        <c:axId val="284633720"/>
      </c:scatterChart>
      <c:valAx>
        <c:axId val="2846333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אחוז מצביעים חרדים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633720"/>
        <c:crosses val="autoZero"/>
        <c:crossBetween val="midCat"/>
      </c:valAx>
      <c:valAx>
        <c:axId val="284633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אחוז</a:t>
                </a:r>
                <a:r>
                  <a:rPr lang="he-IL" baseline="0"/>
                  <a:t> החרדים האכנזים מתוך כלל החרדים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633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9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שינויים</a:t>
            </a:r>
            <a:r>
              <a:rPr lang="he-IL" baseline="0"/>
              <a:t> באחוז המצביעים ומשקל החרדים האשכנזים באוכלוסיית החרדים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9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'מיפוי מלא'!$A$2</c:f>
              <c:strCache>
                <c:ptCount val="1"/>
                <c:pt idx="0">
                  <c:v>אופקים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tar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'מיפוי מלא'!$I$2:$N$2</c:f>
              <c:numCache>
                <c:formatCode>0%</c:formatCode>
                <c:ptCount val="6"/>
                <c:pt idx="0">
                  <c:v>0.41350844277673549</c:v>
                </c:pt>
                <c:pt idx="1">
                  <c:v>0.32964647508786438</c:v>
                </c:pt>
                <c:pt idx="2">
                  <c:v>0.35562439910265997</c:v>
                </c:pt>
                <c:pt idx="3">
                  <c:v>0.33589308866061635</c:v>
                </c:pt>
                <c:pt idx="4">
                  <c:v>0.41313460642757338</c:v>
                </c:pt>
                <c:pt idx="5">
                  <c:v>0.34192564040793383</c:v>
                </c:pt>
              </c:numCache>
            </c:numRef>
          </c:xVal>
          <c:yVal>
            <c:numRef>
              <c:f>'מיפוי מלא'!$V$2:$AA$2</c:f>
              <c:numCache>
                <c:formatCode>0%</c:formatCode>
                <c:ptCount val="6"/>
                <c:pt idx="0">
                  <c:v>0.24205989110707804</c:v>
                </c:pt>
                <c:pt idx="1">
                  <c:v>0.33866415804327377</c:v>
                </c:pt>
                <c:pt idx="2">
                  <c:v>0.37548813457494745</c:v>
                </c:pt>
                <c:pt idx="3">
                  <c:v>0.38004750593824227</c:v>
                </c:pt>
                <c:pt idx="4">
                  <c:v>0.35264937993235623</c:v>
                </c:pt>
                <c:pt idx="5">
                  <c:v>0.42461249412869895</c:v>
                </c:pt>
              </c:numCache>
            </c:numRef>
          </c:yVal>
          <c:smooth val="0"/>
        </c:ser>
        <c:ser>
          <c:idx val="2"/>
          <c:order val="1"/>
          <c:tx>
            <c:strRef>
              <c:f>'מיפוי מלא'!$A$4</c:f>
              <c:strCache>
                <c:ptCount val="1"/>
                <c:pt idx="0">
                  <c:v>אשדוד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'מיפוי מלא'!$I$4:$N$4</c:f>
              <c:numCache>
                <c:formatCode>0%</c:formatCode>
                <c:ptCount val="6"/>
                <c:pt idx="0">
                  <c:v>0.29895909552245853</c:v>
                </c:pt>
                <c:pt idx="1">
                  <c:v>0.22162760872099802</c:v>
                </c:pt>
                <c:pt idx="2">
                  <c:v>0.26378516744164199</c:v>
                </c:pt>
                <c:pt idx="3">
                  <c:v>0.23387777496412593</c:v>
                </c:pt>
                <c:pt idx="4">
                  <c:v>0.27223696186842766</c:v>
                </c:pt>
                <c:pt idx="5">
                  <c:v>0.20366068037066157</c:v>
                </c:pt>
              </c:numCache>
            </c:numRef>
          </c:xVal>
          <c:yVal>
            <c:numRef>
              <c:f>'מיפוי מלא'!$V$4:$AA$4</c:f>
              <c:numCache>
                <c:formatCode>0%</c:formatCode>
                <c:ptCount val="6"/>
                <c:pt idx="0">
                  <c:v>0.19126006631927997</c:v>
                </c:pt>
                <c:pt idx="1">
                  <c:v>0.35114945552106896</c:v>
                </c:pt>
                <c:pt idx="2">
                  <c:v>0.35170264856443356</c:v>
                </c:pt>
                <c:pt idx="3">
                  <c:v>0.36546963818460704</c:v>
                </c:pt>
                <c:pt idx="4">
                  <c:v>0.37905032900586877</c:v>
                </c:pt>
                <c:pt idx="5">
                  <c:v>0.48284536976794623</c:v>
                </c:pt>
              </c:numCache>
            </c:numRef>
          </c:yVal>
          <c:smooth val="0"/>
        </c:ser>
        <c:ser>
          <c:idx val="3"/>
          <c:order val="2"/>
          <c:tx>
            <c:strRef>
              <c:f>'מיפוי מלא'!$A$5</c:f>
              <c:strCache>
                <c:ptCount val="1"/>
                <c:pt idx="0">
                  <c:v>בית שאן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'מיפוי מלא'!$I$5:$N$5</c:f>
              <c:numCache>
                <c:formatCode>0%</c:formatCode>
                <c:ptCount val="6"/>
                <c:pt idx="0">
                  <c:v>0.44506904558230476</c:v>
                </c:pt>
                <c:pt idx="1">
                  <c:v>0.27996599603287048</c:v>
                </c:pt>
                <c:pt idx="2">
                  <c:v>0.32379793061472917</c:v>
                </c:pt>
                <c:pt idx="3">
                  <c:v>0.24492979719188768</c:v>
                </c:pt>
                <c:pt idx="4">
                  <c:v>0.29307025986525503</c:v>
                </c:pt>
                <c:pt idx="5">
                  <c:v>0.19686392439050585</c:v>
                </c:pt>
              </c:numCache>
            </c:numRef>
          </c:xVal>
          <c:yVal>
            <c:numRef>
              <c:f>'מיפוי מלא'!$V$5:$AA$5</c:f>
              <c:numCache>
                <c:formatCode>0%</c:formatCode>
                <c:ptCount val="6"/>
                <c:pt idx="0">
                  <c:v>8.8962108731466233E-2</c:v>
                </c:pt>
                <c:pt idx="1">
                  <c:v>9.1093117408906882E-2</c:v>
                </c:pt>
                <c:pt idx="2">
                  <c:v>7.1428571428571425E-2</c:v>
                </c:pt>
                <c:pt idx="3">
                  <c:v>6.5431383902721477E-2</c:v>
                </c:pt>
                <c:pt idx="4">
                  <c:v>2.9967159277504107E-2</c:v>
                </c:pt>
                <c:pt idx="5">
                  <c:v>4.8008728859792689E-2</c:v>
                </c:pt>
              </c:numCache>
            </c:numRef>
          </c:yVal>
          <c:smooth val="0"/>
        </c:ser>
        <c:ser>
          <c:idx val="4"/>
          <c:order val="3"/>
          <c:tx>
            <c:strRef>
              <c:f>'מיפוי מלא'!$A$6</c:f>
              <c:strCache>
                <c:ptCount val="1"/>
                <c:pt idx="0">
                  <c:v>בית שמש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7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'מיפוי מלא'!$I$6:$N$6</c:f>
              <c:numCache>
                <c:formatCode>0%</c:formatCode>
                <c:ptCount val="6"/>
                <c:pt idx="0">
                  <c:v>0.34824491950382686</c:v>
                </c:pt>
                <c:pt idx="1">
                  <c:v>0.35702618423006482</c:v>
                </c:pt>
                <c:pt idx="2">
                  <c:v>0.42060085836909872</c:v>
                </c:pt>
                <c:pt idx="3">
                  <c:v>0.41489497677985598</c:v>
                </c:pt>
                <c:pt idx="4">
                  <c:v>0.46608995370526812</c:v>
                </c:pt>
                <c:pt idx="5">
                  <c:v>0.42650097408347598</c:v>
                </c:pt>
              </c:numCache>
            </c:numRef>
          </c:xVal>
          <c:yVal>
            <c:numRef>
              <c:f>'מיפוי מלא'!$V$6:$AA$6</c:f>
              <c:numCache>
                <c:formatCode>0%</c:formatCode>
                <c:ptCount val="6"/>
                <c:pt idx="0">
                  <c:v>0.242326638878363</c:v>
                </c:pt>
                <c:pt idx="1">
                  <c:v>0.48426452239012896</c:v>
                </c:pt>
                <c:pt idx="2">
                  <c:v>0.52699144173798551</c:v>
                </c:pt>
                <c:pt idx="3">
                  <c:v>0.49589238036557814</c:v>
                </c:pt>
                <c:pt idx="4">
                  <c:v>0.60610454578409334</c:v>
                </c:pt>
                <c:pt idx="5">
                  <c:v>0.66364454287493946</c:v>
                </c:pt>
              </c:numCache>
            </c:numRef>
          </c:yVal>
          <c:smooth val="0"/>
        </c:ser>
        <c:ser>
          <c:idx val="7"/>
          <c:order val="4"/>
          <c:tx>
            <c:strRef>
              <c:f>'מיפוי מלא'!$A$9</c:f>
              <c:strCache>
                <c:ptCount val="1"/>
                <c:pt idx="0">
                  <c:v>גבעת זאב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מלא'!$I$9:$N$9</c:f>
              <c:numCache>
                <c:formatCode>0%</c:formatCode>
                <c:ptCount val="6"/>
                <c:pt idx="0">
                  <c:v>0.1493624772313297</c:v>
                </c:pt>
                <c:pt idx="1">
                  <c:v>0.11387408723110322</c:v>
                </c:pt>
                <c:pt idx="2">
                  <c:v>0.13148223764801961</c:v>
                </c:pt>
                <c:pt idx="3">
                  <c:v>0.13587989357658684</c:v>
                </c:pt>
                <c:pt idx="4">
                  <c:v>0.23864790367039024</c:v>
                </c:pt>
                <c:pt idx="5">
                  <c:v>0.24685977954370675</c:v>
                </c:pt>
              </c:numCache>
            </c:numRef>
          </c:xVal>
          <c:yVal>
            <c:numRef>
              <c:f>'מיפוי מלא'!$V$9:$AA$9</c:f>
              <c:numCache>
                <c:formatCode>0%</c:formatCode>
                <c:ptCount val="6"/>
                <c:pt idx="0">
                  <c:v>0.16802168021680217</c:v>
                </c:pt>
                <c:pt idx="1">
                  <c:v>0.28596187175043325</c:v>
                </c:pt>
                <c:pt idx="2">
                  <c:v>0.2748447204968944</c:v>
                </c:pt>
                <c:pt idx="3">
                  <c:v>0.22237762237762237</c:v>
                </c:pt>
                <c:pt idx="4">
                  <c:v>0.45653495440729486</c:v>
                </c:pt>
                <c:pt idx="5">
                  <c:v>0.5456905503634476</c:v>
                </c:pt>
              </c:numCache>
            </c:numRef>
          </c:yVal>
          <c:smooth val="0"/>
        </c:ser>
        <c:ser>
          <c:idx val="8"/>
          <c:order val="5"/>
          <c:tx>
            <c:strRef>
              <c:f>'מיפוי מלא'!$A$10</c:f>
              <c:strCache>
                <c:ptCount val="1"/>
                <c:pt idx="0">
                  <c:v>חצור הגלילית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מלא'!$I$10:$N$10</c:f>
              <c:numCache>
                <c:formatCode>0%</c:formatCode>
                <c:ptCount val="6"/>
                <c:pt idx="0">
                  <c:v>0.37110726643598618</c:v>
                </c:pt>
                <c:pt idx="1">
                  <c:v>0.27497551420176297</c:v>
                </c:pt>
                <c:pt idx="2">
                  <c:v>0.33263046916183447</c:v>
                </c:pt>
                <c:pt idx="3">
                  <c:v>0.30708055413032326</c:v>
                </c:pt>
                <c:pt idx="4">
                  <c:v>0.31552738795835217</c:v>
                </c:pt>
                <c:pt idx="5">
                  <c:v>0.24215062589780423</c:v>
                </c:pt>
              </c:numCache>
            </c:numRef>
          </c:xVal>
          <c:yVal>
            <c:numRef>
              <c:f>'מיפוי מלא'!$V$10:$AA$10</c:f>
              <c:numCache>
                <c:formatCode>0%</c:formatCode>
                <c:ptCount val="6"/>
                <c:pt idx="0">
                  <c:v>0.29720279720279719</c:v>
                </c:pt>
                <c:pt idx="1">
                  <c:v>0.43722172751558325</c:v>
                </c:pt>
                <c:pt idx="2">
                  <c:v>0.4572107765451664</c:v>
                </c:pt>
                <c:pt idx="3">
                  <c:v>0.4728487886382623</c:v>
                </c:pt>
                <c:pt idx="4">
                  <c:v>0.45767575322812054</c:v>
                </c:pt>
                <c:pt idx="5">
                  <c:v>0.59237288135593225</c:v>
                </c:pt>
              </c:numCache>
            </c:numRef>
          </c:yVal>
          <c:smooth val="0"/>
        </c:ser>
        <c:ser>
          <c:idx val="9"/>
          <c:order val="6"/>
          <c:tx>
            <c:strRef>
              <c:f>'מיפוי מלא'!$A$11</c:f>
              <c:strCache>
                <c:ptCount val="1"/>
                <c:pt idx="0">
                  <c:v>טבריה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מלא'!$I$11:$N$11</c:f>
              <c:numCache>
                <c:formatCode>0%</c:formatCode>
                <c:ptCount val="6"/>
                <c:pt idx="0">
                  <c:v>0.28944951911459088</c:v>
                </c:pt>
                <c:pt idx="1">
                  <c:v>0.23547889656747958</c:v>
                </c:pt>
                <c:pt idx="2">
                  <c:v>0.27124031521091319</c:v>
                </c:pt>
                <c:pt idx="3">
                  <c:v>0.21535966061513506</c:v>
                </c:pt>
                <c:pt idx="4">
                  <c:v>0.2655182151934482</c:v>
                </c:pt>
                <c:pt idx="5">
                  <c:v>0.18576586379148327</c:v>
                </c:pt>
              </c:numCache>
            </c:numRef>
          </c:xVal>
          <c:yVal>
            <c:numRef>
              <c:f>'מיפוי מלא'!$V$11:$AA$11</c:f>
              <c:numCache>
                <c:formatCode>0%</c:formatCode>
                <c:ptCount val="6"/>
                <c:pt idx="0">
                  <c:v>8.231758223409584E-2</c:v>
                </c:pt>
                <c:pt idx="1">
                  <c:v>0.14479747756487993</c:v>
                </c:pt>
                <c:pt idx="2">
                  <c:v>0.139404296875</c:v>
                </c:pt>
                <c:pt idx="3">
                  <c:v>0.12253765932792585</c:v>
                </c:pt>
                <c:pt idx="4">
                  <c:v>0.14932992980216975</c:v>
                </c:pt>
                <c:pt idx="5">
                  <c:v>0.19142705005324814</c:v>
                </c:pt>
              </c:numCache>
            </c:numRef>
          </c:yVal>
          <c:smooth val="0"/>
        </c:ser>
        <c:ser>
          <c:idx val="10"/>
          <c:order val="7"/>
          <c:tx>
            <c:strRef>
              <c:f>'מיפוי מלא'!$A$12</c:f>
              <c:strCache>
                <c:ptCount val="1"/>
                <c:pt idx="0">
                  <c:v>יבנאל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מלא'!$I$12:$N$12</c:f>
              <c:numCache>
                <c:formatCode>0%</c:formatCode>
                <c:ptCount val="6"/>
                <c:pt idx="0">
                  <c:v>0.24937238493723848</c:v>
                </c:pt>
                <c:pt idx="1">
                  <c:v>0.28137817883511074</c:v>
                </c:pt>
                <c:pt idx="2">
                  <c:v>0.36166800320769849</c:v>
                </c:pt>
                <c:pt idx="3">
                  <c:v>0.39691856199559794</c:v>
                </c:pt>
                <c:pt idx="4">
                  <c:v>0.45415384615384613</c:v>
                </c:pt>
                <c:pt idx="5">
                  <c:v>0.39920948616600793</c:v>
                </c:pt>
              </c:numCache>
            </c:numRef>
          </c:xVal>
          <c:yVal>
            <c:numRef>
              <c:f>'מיפוי מלא'!$V$12:$AA$12</c:f>
              <c:numCache>
                <c:formatCode>0%</c:formatCode>
                <c:ptCount val="6"/>
                <c:pt idx="0">
                  <c:v>1.3422818791946308E-2</c:v>
                </c:pt>
                <c:pt idx="1">
                  <c:v>4.9562682215743441E-2</c:v>
                </c:pt>
                <c:pt idx="2">
                  <c:v>5.7649667405764965E-2</c:v>
                </c:pt>
                <c:pt idx="3">
                  <c:v>0.10536044362292052</c:v>
                </c:pt>
                <c:pt idx="4">
                  <c:v>4.4715447154471545E-2</c:v>
                </c:pt>
                <c:pt idx="5">
                  <c:v>5.0919377652050922E-2</c:v>
                </c:pt>
              </c:numCache>
            </c:numRef>
          </c:yVal>
          <c:smooth val="0"/>
        </c:ser>
        <c:ser>
          <c:idx val="11"/>
          <c:order val="8"/>
          <c:tx>
            <c:strRef>
              <c:f>'מיפוי מלא'!$A$13</c:f>
              <c:strCache>
                <c:ptCount val="1"/>
                <c:pt idx="0">
                  <c:v>ירוחם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'מיפוי מלא'!$I$13:$N$13</c:f>
              <c:numCache>
                <c:formatCode>0%</c:formatCode>
                <c:ptCount val="6"/>
                <c:pt idx="0">
                  <c:v>0.38989337042188227</c:v>
                </c:pt>
                <c:pt idx="1">
                  <c:v>0.25665660170189403</c:v>
                </c:pt>
                <c:pt idx="2">
                  <c:v>0.29814874959402404</c:v>
                </c:pt>
                <c:pt idx="3">
                  <c:v>0.28868778280542984</c:v>
                </c:pt>
                <c:pt idx="4">
                  <c:v>0.28590460964561681</c:v>
                </c:pt>
                <c:pt idx="5">
                  <c:v>0.22518806115020626</c:v>
                </c:pt>
              </c:numCache>
            </c:numRef>
          </c:xVal>
          <c:yVal>
            <c:numRef>
              <c:f>'מיפוי מלא'!$V$13:$AA$13</c:f>
              <c:numCache>
                <c:formatCode>0%</c:formatCode>
                <c:ptCount val="6"/>
                <c:pt idx="0">
                  <c:v>0.22592152199762189</c:v>
                </c:pt>
                <c:pt idx="1">
                  <c:v>0.37967914438502676</c:v>
                </c:pt>
                <c:pt idx="2">
                  <c:v>0.33877995642701525</c:v>
                </c:pt>
                <c:pt idx="3">
                  <c:v>0.35423197492163011</c:v>
                </c:pt>
                <c:pt idx="4">
                  <c:v>0.34389561975768873</c:v>
                </c:pt>
                <c:pt idx="5">
                  <c:v>0.33189655172413796</c:v>
                </c:pt>
              </c:numCache>
            </c:numRef>
          </c:yVal>
          <c:smooth val="0"/>
        </c:ser>
        <c:ser>
          <c:idx val="12"/>
          <c:order val="9"/>
          <c:tx>
            <c:strRef>
              <c:f>'מיפוי מלא'!$A$14</c:f>
              <c:strCache>
                <c:ptCount val="1"/>
                <c:pt idx="0">
                  <c:v>ירושלים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diamond"/>
            <c:size val="7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מלא'!$I$14:$N$14</c:f>
              <c:numCache>
                <c:formatCode>0%</c:formatCode>
                <c:ptCount val="6"/>
                <c:pt idx="0">
                  <c:v>0.33147740863340935</c:v>
                </c:pt>
                <c:pt idx="1">
                  <c:v>0.30801101698530908</c:v>
                </c:pt>
                <c:pt idx="2">
                  <c:v>0.34191878352320848</c:v>
                </c:pt>
                <c:pt idx="3">
                  <c:v>0.34092415512901925</c:v>
                </c:pt>
                <c:pt idx="4">
                  <c:v>0.37797287041913585</c:v>
                </c:pt>
                <c:pt idx="5">
                  <c:v>0.33110707206819018</c:v>
                </c:pt>
              </c:numCache>
            </c:numRef>
          </c:xVal>
          <c:yVal>
            <c:numRef>
              <c:f>'מיפוי מלא'!$V$14:$AA$14</c:f>
              <c:numCache>
                <c:formatCode>0%</c:formatCode>
                <c:ptCount val="6"/>
                <c:pt idx="0">
                  <c:v>0.47477095213642873</c:v>
                </c:pt>
                <c:pt idx="1">
                  <c:v>0.58945116508141715</c:v>
                </c:pt>
                <c:pt idx="2">
                  <c:v>0.55684298908480268</c:v>
                </c:pt>
                <c:pt idx="3">
                  <c:v>0.55644985860343699</c:v>
                </c:pt>
                <c:pt idx="4">
                  <c:v>0.58842052137277279</c:v>
                </c:pt>
                <c:pt idx="5">
                  <c:v>0.63823393708519172</c:v>
                </c:pt>
              </c:numCache>
            </c:numRef>
          </c:yVal>
          <c:smooth val="0"/>
        </c:ser>
        <c:ser>
          <c:idx val="14"/>
          <c:order val="10"/>
          <c:tx>
            <c:strRef>
              <c:f>'מיפוי מלא'!$A$17</c:f>
              <c:strCache>
                <c:ptCount val="1"/>
                <c:pt idx="0">
                  <c:v>נתיבות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3">
                  <a:lumMod val="80000"/>
                  <a:lumOff val="20000"/>
                </a:schemeClr>
              </a:solidFill>
              <a:ln w="9525">
                <a:solidFill>
                  <a:schemeClr val="accent3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מלא'!$I$17:$N$17</c:f>
              <c:numCache>
                <c:formatCode>0%</c:formatCode>
                <c:ptCount val="6"/>
                <c:pt idx="0">
                  <c:v>0.49947312961011592</c:v>
                </c:pt>
                <c:pt idx="1">
                  <c:v>0.43669276924641515</c:v>
                </c:pt>
                <c:pt idx="2">
                  <c:v>0.49610545236668663</c:v>
                </c:pt>
                <c:pt idx="3">
                  <c:v>0.45496281333210908</c:v>
                </c:pt>
                <c:pt idx="4">
                  <c:v>0.50734737161036203</c:v>
                </c:pt>
                <c:pt idx="5">
                  <c:v>0.3029514483325344</c:v>
                </c:pt>
              </c:numCache>
            </c:numRef>
          </c:xVal>
          <c:yVal>
            <c:numRef>
              <c:f>'מיפוי מלא'!$V$17:$AA$17</c:f>
              <c:numCache>
                <c:formatCode>0%</c:formatCode>
                <c:ptCount val="6"/>
                <c:pt idx="0">
                  <c:v>0.12742616033755275</c:v>
                </c:pt>
                <c:pt idx="1">
                  <c:v>0.18025151374010248</c:v>
                </c:pt>
                <c:pt idx="2">
                  <c:v>0.16767310789049919</c:v>
                </c:pt>
                <c:pt idx="3">
                  <c:v>0.1632694248234107</c:v>
                </c:pt>
                <c:pt idx="4">
                  <c:v>0.13272618692146909</c:v>
                </c:pt>
                <c:pt idx="5">
                  <c:v>0.2307866184448463</c:v>
                </c:pt>
              </c:numCache>
            </c:numRef>
          </c:yVal>
          <c:smooth val="0"/>
        </c:ser>
        <c:ser>
          <c:idx val="16"/>
          <c:order val="11"/>
          <c:tx>
            <c:strRef>
              <c:f>'מיפוי מלא'!$A$19</c:f>
              <c:strCache>
                <c:ptCount val="1"/>
                <c:pt idx="0">
                  <c:v>צפת</c:v>
                </c:pt>
              </c:strCache>
            </c:strRef>
          </c:tx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'מיפוי מלא'!$I$19:$N$19</c:f>
              <c:numCache>
                <c:formatCode>0%</c:formatCode>
                <c:ptCount val="6"/>
                <c:pt idx="0">
                  <c:v>0.33967346938775511</c:v>
                </c:pt>
                <c:pt idx="1">
                  <c:v>0.26881436493266436</c:v>
                </c:pt>
                <c:pt idx="2">
                  <c:v>0.31344131855640806</c:v>
                </c:pt>
                <c:pt idx="3">
                  <c:v>0.28588649851632048</c:v>
                </c:pt>
                <c:pt idx="4">
                  <c:v>0.31538522448333201</c:v>
                </c:pt>
                <c:pt idx="5">
                  <c:v>0.24689518132141083</c:v>
                </c:pt>
              </c:numCache>
            </c:numRef>
          </c:xVal>
          <c:yVal>
            <c:numRef>
              <c:f>'מיפוי מלא'!$V$19:$AA$19</c:f>
              <c:numCache>
                <c:formatCode>0%</c:formatCode>
                <c:ptCount val="6"/>
                <c:pt idx="0">
                  <c:v>0.1932227829848594</c:v>
                </c:pt>
                <c:pt idx="1">
                  <c:v>0.23706614276358873</c:v>
                </c:pt>
                <c:pt idx="2">
                  <c:v>0.25234209731036567</c:v>
                </c:pt>
                <c:pt idx="3">
                  <c:v>0.25267596496918587</c:v>
                </c:pt>
                <c:pt idx="4">
                  <c:v>0.33567662565905099</c:v>
                </c:pt>
                <c:pt idx="5">
                  <c:v>0.40356424259844781</c:v>
                </c:pt>
              </c:numCache>
            </c:numRef>
          </c:yVal>
          <c:smooth val="0"/>
        </c:ser>
        <c:ser>
          <c:idx val="18"/>
          <c:order val="12"/>
          <c:tx>
            <c:strRef>
              <c:f>'מיפוי מלא'!$A$21</c:f>
              <c:strCache>
                <c:ptCount val="1"/>
                <c:pt idx="0">
                  <c:v>קריית מלאכי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1">
                  <a:lumMod val="80000"/>
                </a:schemeClr>
              </a:solidFill>
              <a:ln w="9525">
                <a:solidFill>
                  <a:schemeClr val="accent1">
                    <a:lumMod val="80000"/>
                  </a:schemeClr>
                </a:solidFill>
              </a:ln>
              <a:effectLst/>
            </c:spPr>
          </c:marker>
          <c:xVal>
            <c:numRef>
              <c:f>'מיפוי מלא'!$I$21:$N$21</c:f>
              <c:numCache>
                <c:formatCode>0%</c:formatCode>
                <c:ptCount val="6"/>
                <c:pt idx="0">
                  <c:v>0.37767584097859325</c:v>
                </c:pt>
                <c:pt idx="1">
                  <c:v>0.20444964871194379</c:v>
                </c:pt>
                <c:pt idx="2">
                  <c:v>0.30926766040181464</c:v>
                </c:pt>
                <c:pt idx="3">
                  <c:v>0.19925712916367122</c:v>
                </c:pt>
                <c:pt idx="4">
                  <c:v>0.2685020412435884</c:v>
                </c:pt>
                <c:pt idx="5">
                  <c:v>0.14792403649227331</c:v>
                </c:pt>
              </c:numCache>
            </c:numRef>
          </c:xVal>
          <c:yVal>
            <c:numRef>
              <c:f>'מיפוי מלא'!$V$21:$AA$21</c:f>
              <c:numCache>
                <c:formatCode>0%</c:formatCode>
                <c:ptCount val="6"/>
                <c:pt idx="0">
                  <c:v>8.2051282051282051E-2</c:v>
                </c:pt>
                <c:pt idx="1">
                  <c:v>7.6746849942726236E-2</c:v>
                </c:pt>
                <c:pt idx="2">
                  <c:v>8.1307627829002513E-2</c:v>
                </c:pt>
                <c:pt idx="3">
                  <c:v>8.1779915814792548E-2</c:v>
                </c:pt>
                <c:pt idx="4">
                  <c:v>0.14970760233918129</c:v>
                </c:pt>
                <c:pt idx="5">
                  <c:v>7.3631214600377595E-2</c:v>
                </c:pt>
              </c:numCache>
            </c:numRef>
          </c:yVal>
          <c:smooth val="0"/>
        </c:ser>
        <c:ser>
          <c:idx val="20"/>
          <c:order val="13"/>
          <c:tx>
            <c:strRef>
              <c:f>'מיפוי מלא'!$A$23</c:f>
              <c:strCache>
                <c:ptCount val="1"/>
                <c:pt idx="0">
                  <c:v>ערד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80000"/>
                </a:schemeClr>
              </a:solidFill>
              <a:ln w="9525">
                <a:solidFill>
                  <a:schemeClr val="accent3">
                    <a:lumMod val="80000"/>
                  </a:schemeClr>
                </a:solidFill>
              </a:ln>
              <a:effectLst/>
            </c:spPr>
          </c:marker>
          <c:xVal>
            <c:numRef>
              <c:f>'מיפוי מלא'!$I$23:$N$23</c:f>
              <c:numCache>
                <c:formatCode>0%</c:formatCode>
                <c:ptCount val="6"/>
                <c:pt idx="0">
                  <c:v>0.10059841500889535</c:v>
                </c:pt>
                <c:pt idx="1">
                  <c:v>8.7428867046042427E-2</c:v>
                </c:pt>
                <c:pt idx="2">
                  <c:v>8.5140946010511226E-2</c:v>
                </c:pt>
                <c:pt idx="3">
                  <c:v>9.544650339882671E-2</c:v>
                </c:pt>
                <c:pt idx="4">
                  <c:v>0.15385292047853624</c:v>
                </c:pt>
                <c:pt idx="5">
                  <c:v>0.15987639261608522</c:v>
                </c:pt>
              </c:numCache>
            </c:numRef>
          </c:xVal>
          <c:yVal>
            <c:numRef>
              <c:f>'מיפוי מלא'!$V$23:$AA$23</c:f>
              <c:numCache>
                <c:formatCode>0%</c:formatCode>
                <c:ptCount val="6"/>
                <c:pt idx="0">
                  <c:v>0.38987138263665594</c:v>
                </c:pt>
                <c:pt idx="1">
                  <c:v>0.61834319526627224</c:v>
                </c:pt>
                <c:pt idx="2">
                  <c:v>0.63524130190796857</c:v>
                </c:pt>
                <c:pt idx="3">
                  <c:v>0.71219512195121948</c:v>
                </c:pt>
                <c:pt idx="4">
                  <c:v>0.83990851915380216</c:v>
                </c:pt>
                <c:pt idx="5">
                  <c:v>0.93438453713123093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5183408"/>
        <c:axId val="285183800"/>
      </c:scatterChart>
      <c:valAx>
        <c:axId val="285183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rtl="1"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אחוז מצביעים חרדים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rtl="1"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5183800"/>
        <c:crosses val="autoZero"/>
        <c:crossBetween val="midCat"/>
      </c:valAx>
      <c:valAx>
        <c:axId val="285183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אחוז</a:t>
                </a:r>
                <a:r>
                  <a:rPr lang="he-IL" baseline="0"/>
                  <a:t> החרדים האכנזים מתוך כלל החרדים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51834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0.92922</cdr:x>
      <cdr:y>0.21162</cdr:y>
    </cdr:from>
    <cdr:to>
      <cdr:x>0.97139</cdr:x>
      <cdr:y>0.51867</cdr:y>
    </cdr:to>
    <cdr:sp macro="" textlink="">
      <cdr:nvSpPr>
        <cdr:cNvPr id="2" name="TextBox 1"/>
        <cdr:cNvSpPr txBox="1"/>
      </cdr:nvSpPr>
      <cdr:spPr>
        <a:xfrm xmlns:a="http://schemas.openxmlformats.org/drawingml/2006/main" rot="5400000">
          <a:off x="7267708" y="2113767"/>
          <a:ext cx="1931096" cy="3653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rtl="1"/>
          <a:r>
            <a:rPr lang="he-IL" sz="1800" b="1"/>
            <a:t>יותר אשכנזים</a:t>
          </a:r>
          <a:endParaRPr lang="en-US" sz="1800" b="1"/>
        </a:p>
      </cdr:txBody>
    </cdr:sp>
  </cdr:relSizeAnchor>
  <cdr:relSizeAnchor xmlns:cdr="http://schemas.openxmlformats.org/drawingml/2006/chartDrawing">
    <cdr:from>
      <cdr:x>0.22122</cdr:x>
      <cdr:y>0.86907</cdr:y>
    </cdr:from>
    <cdr:to>
      <cdr:x>0.44412</cdr:x>
      <cdr:y>0.92716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916656" y="5465698"/>
          <a:ext cx="1931096" cy="3653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rtl="1"/>
          <a:r>
            <a:rPr lang="he-IL" sz="1800" b="1"/>
            <a:t>פחות</a:t>
          </a:r>
          <a:r>
            <a:rPr lang="he-IL" sz="1800" b="1" baseline="0"/>
            <a:t> חרדיות</a:t>
          </a:r>
          <a:endParaRPr lang="en-US" sz="1800" b="1"/>
        </a:p>
      </cdr:txBody>
    </cdr:sp>
  </cdr:relSizeAnchor>
  <cdr:relSizeAnchor xmlns:cdr="http://schemas.openxmlformats.org/drawingml/2006/chartDrawing">
    <cdr:from>
      <cdr:x>0.49532</cdr:x>
      <cdr:y>0.86907</cdr:y>
    </cdr:from>
    <cdr:to>
      <cdr:x>0.71821</cdr:x>
      <cdr:y>0.92716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4291382" y="5465698"/>
          <a:ext cx="1931096" cy="3653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rtl="1"/>
          <a:r>
            <a:rPr lang="he-IL" sz="1800" b="1"/>
            <a:t>יותר </a:t>
          </a:r>
          <a:r>
            <a:rPr lang="he-IL" sz="1800" b="1" baseline="0"/>
            <a:t>חרדיות</a:t>
          </a:r>
          <a:endParaRPr lang="en-US" sz="1800" b="1"/>
        </a:p>
      </cdr:txBody>
    </cdr:sp>
  </cdr:relSizeAnchor>
  <cdr:relSizeAnchor xmlns:cdr="http://schemas.openxmlformats.org/drawingml/2006/chartDrawing">
    <cdr:from>
      <cdr:x>0.92906</cdr:x>
      <cdr:y>0.5166</cdr:y>
    </cdr:from>
    <cdr:to>
      <cdr:x>0.97123</cdr:x>
      <cdr:y>0.77156</cdr:y>
    </cdr:to>
    <cdr:sp macro="" textlink="">
      <cdr:nvSpPr>
        <cdr:cNvPr id="6" name="TextBox 1"/>
        <cdr:cNvSpPr txBox="1"/>
      </cdr:nvSpPr>
      <cdr:spPr>
        <a:xfrm xmlns:a="http://schemas.openxmlformats.org/drawingml/2006/main" rot="5400000">
          <a:off x="7430113" y="3868022"/>
          <a:ext cx="1603504" cy="3653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rtl="1"/>
          <a:r>
            <a:rPr lang="he-IL" sz="1800" b="1"/>
            <a:t>יותר ספרדיים</a:t>
          </a:r>
          <a:endParaRPr lang="en-US" sz="1800" b="1"/>
        </a:p>
      </cdr:txBody>
    </cdr:sp>
  </cdr:relSizeAnchor>
  <cdr:relSizeAnchor xmlns:cdr="http://schemas.openxmlformats.org/drawingml/2006/chartDrawing">
    <cdr:from>
      <cdr:x>0.52259</cdr:x>
      <cdr:y>0.85892</cdr:y>
    </cdr:from>
    <cdr:to>
      <cdr:x>0.71084</cdr:x>
      <cdr:y>0.85892</cdr:y>
    </cdr:to>
    <cdr:cxnSp macro="">
      <cdr:nvCxnSpPr>
        <cdr:cNvPr id="8" name="Straight Arrow Connector 7"/>
        <cdr:cNvCxnSpPr/>
      </cdr:nvCxnSpPr>
      <cdr:spPr>
        <a:xfrm xmlns:a="http://schemas.openxmlformats.org/drawingml/2006/main">
          <a:off x="4527637" y="5401849"/>
          <a:ext cx="1630993" cy="0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0.34639</cdr:x>
      <cdr:y>0.8587</cdr:y>
    </cdr:from>
    <cdr:to>
      <cdr:x>0.52544</cdr:x>
      <cdr:y>0.85892</cdr:y>
    </cdr:to>
    <cdr:cxnSp macro="">
      <cdr:nvCxnSpPr>
        <cdr:cNvPr id="10" name="Straight Arrow Connector 9"/>
        <cdr:cNvCxnSpPr/>
      </cdr:nvCxnSpPr>
      <cdr:spPr>
        <a:xfrm xmlns:a="http://schemas.openxmlformats.org/drawingml/2006/main" flipH="1">
          <a:off x="3001027" y="5400457"/>
          <a:ext cx="1551316" cy="1392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0.92588</cdr:x>
      <cdr:y>0.52053</cdr:y>
    </cdr:from>
    <cdr:to>
      <cdr:x>0.9262</cdr:x>
      <cdr:y>0.74481</cdr:y>
    </cdr:to>
    <cdr:cxnSp macro="">
      <cdr:nvCxnSpPr>
        <cdr:cNvPr id="13" name="Straight Arrow Connector 12"/>
        <cdr:cNvCxnSpPr/>
      </cdr:nvCxnSpPr>
      <cdr:spPr>
        <a:xfrm xmlns:a="http://schemas.openxmlformats.org/drawingml/2006/main">
          <a:off x="8021706" y="3273642"/>
          <a:ext cx="2780" cy="1410570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0.92572</cdr:x>
      <cdr:y>0.29876</cdr:y>
    </cdr:from>
    <cdr:to>
      <cdr:x>0.9262</cdr:x>
      <cdr:y>0.51845</cdr:y>
    </cdr:to>
    <cdr:cxnSp macro="">
      <cdr:nvCxnSpPr>
        <cdr:cNvPr id="15" name="Straight Arrow Connector 14"/>
        <cdr:cNvCxnSpPr/>
      </cdr:nvCxnSpPr>
      <cdr:spPr>
        <a:xfrm xmlns:a="http://schemas.openxmlformats.org/drawingml/2006/main" flipV="1">
          <a:off x="8020314" y="1878904"/>
          <a:ext cx="4172" cy="1381692"/>
        </a:xfrm>
        <a:prstGeom xmlns:a="http://schemas.openxmlformats.org/drawingml/2006/main" prst="straightConnector1">
          <a:avLst/>
        </a:prstGeom>
        <a:ln xmlns:a="http://schemas.openxmlformats.org/drawingml/2006/main" w="38100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rightToLeft="1" topLeftCell="A3" workbookViewId="0">
      <selection activeCell="A2" sqref="A2:A22"/>
    </sheetView>
  </sheetViews>
  <sheetFormatPr defaultRowHeight="15"/>
  <sheetData>
    <row r="1" spans="1:1" ht="15.75" thickBot="1">
      <c r="A1" s="13" t="s">
        <v>258</v>
      </c>
    </row>
    <row r="2" spans="1:1" ht="15.75" thickBot="1">
      <c r="A2" s="30" t="s">
        <v>231</v>
      </c>
    </row>
    <row r="3" spans="1:1" ht="15.75" thickBot="1">
      <c r="A3" s="30" t="s">
        <v>246</v>
      </c>
    </row>
    <row r="4" spans="1:1" ht="15.75" thickBot="1">
      <c r="A4" s="33" t="s">
        <v>194</v>
      </c>
    </row>
    <row r="5" spans="1:1" ht="15.75" thickBot="1">
      <c r="A5" s="33" t="s">
        <v>235</v>
      </c>
    </row>
    <row r="6" spans="1:1" ht="15.75" thickBot="1">
      <c r="A6" s="30" t="s">
        <v>243</v>
      </c>
    </row>
    <row r="7" spans="1:1" ht="15.75" thickBot="1">
      <c r="A7" s="30" t="s">
        <v>253</v>
      </c>
    </row>
    <row r="8" spans="1:1" ht="15.75" thickBot="1">
      <c r="A8" s="30" t="s">
        <v>252</v>
      </c>
    </row>
    <row r="9" spans="1:1" ht="15.75" thickBot="1">
      <c r="A9" s="33" t="s">
        <v>230</v>
      </c>
    </row>
    <row r="10" spans="1:1" ht="27" thickBot="1">
      <c r="A10" s="35" t="s">
        <v>234</v>
      </c>
    </row>
    <row r="11" spans="1:1" ht="15.75" thickBot="1">
      <c r="A11" s="30" t="s">
        <v>227</v>
      </c>
    </row>
    <row r="12" spans="1:1" ht="15.75" thickBot="1">
      <c r="A12" s="30" t="s">
        <v>229</v>
      </c>
    </row>
    <row r="13" spans="1:1" ht="15.75" thickBot="1">
      <c r="A13" s="13" t="s">
        <v>205</v>
      </c>
    </row>
    <row r="14" spans="1:1" ht="15.75" thickBot="1">
      <c r="A14" s="30" t="s">
        <v>239</v>
      </c>
    </row>
    <row r="15" spans="1:1" ht="15.75" thickBot="1">
      <c r="A15" s="33" t="s">
        <v>309</v>
      </c>
    </row>
    <row r="16" spans="1:1" ht="27" thickBot="1">
      <c r="A16" s="30" t="s">
        <v>254</v>
      </c>
    </row>
    <row r="17" spans="1:1" ht="15.75" thickBot="1">
      <c r="A17" s="33" t="s">
        <v>210</v>
      </c>
    </row>
    <row r="18" spans="1:1" ht="15.75" thickBot="1">
      <c r="A18" s="30" t="s">
        <v>249</v>
      </c>
    </row>
    <row r="19" spans="1:1" ht="15.75" thickBot="1">
      <c r="A19" s="30" t="s">
        <v>238</v>
      </c>
    </row>
    <row r="20" spans="1:1" ht="15.75" thickBot="1">
      <c r="A20" s="30" t="s">
        <v>344</v>
      </c>
    </row>
    <row r="21" spans="1:1" ht="27" thickBot="1">
      <c r="A21" s="33" t="s">
        <v>345</v>
      </c>
    </row>
    <row r="22" spans="1:1" ht="15.75" thickBot="1">
      <c r="A22" s="30" t="s">
        <v>250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"/>
  <sheetViews>
    <sheetView rightToLeft="1" topLeftCell="R1" workbookViewId="0">
      <selection activeCell="AF4" sqref="AF4"/>
    </sheetView>
  </sheetViews>
  <sheetFormatPr defaultRowHeight="15"/>
  <cols>
    <col min="3" max="4" width="11.5703125" bestFit="1" customWidth="1"/>
    <col min="5" max="5" width="9.5703125" bestFit="1" customWidth="1"/>
    <col min="6" max="6" width="11.5703125" bestFit="1" customWidth="1"/>
    <col min="7" max="7" width="13.28515625" bestFit="1" customWidth="1"/>
    <col min="8" max="10" width="10.5703125" bestFit="1" customWidth="1"/>
    <col min="11" max="12" width="9.28515625" bestFit="1" customWidth="1"/>
    <col min="13" max="13" width="9.5703125" bestFit="1" customWidth="1"/>
    <col min="14" max="15" width="9.28515625" bestFit="1" customWidth="1"/>
    <col min="16" max="16" width="10.5703125" bestFit="1" customWidth="1"/>
    <col min="17" max="17" width="9.28515625" bestFit="1" customWidth="1"/>
    <col min="18" max="18" width="9.5703125" bestFit="1" customWidth="1"/>
    <col min="19" max="19" width="10.5703125" bestFit="1" customWidth="1"/>
    <col min="20" max="21" width="9.5703125" bestFit="1" customWidth="1"/>
    <col min="22" max="23" width="10.5703125" bestFit="1" customWidth="1"/>
    <col min="24" max="27" width="9.28515625" bestFit="1" customWidth="1"/>
    <col min="28" max="28" width="9.5703125" bestFit="1" customWidth="1"/>
    <col min="29" max="29" width="10.5703125" bestFit="1" customWidth="1"/>
    <col min="30" max="30" width="9.5703125" bestFit="1" customWidth="1"/>
    <col min="31" max="34" width="9.28515625" bestFit="1" customWidth="1"/>
    <col min="35" max="35" width="9.5703125" bestFit="1" customWidth="1"/>
    <col min="36" max="39" width="9.28515625" bestFit="1" customWidth="1"/>
    <col min="40" max="40" width="10.5703125" bestFit="1" customWidth="1"/>
    <col min="41" max="41" width="11.5703125" bestFit="1" customWidth="1"/>
    <col min="42" max="42" width="9.28515625" bestFit="1" customWidth="1"/>
  </cols>
  <sheetData>
    <row r="1" spans="1:57" ht="15.75" thickBot="1">
      <c r="A1" s="13" t="s">
        <v>258</v>
      </c>
      <c r="B1" s="37" t="s">
        <v>387</v>
      </c>
      <c r="C1" s="38" t="s">
        <v>388</v>
      </c>
      <c r="D1" s="38" t="s">
        <v>389</v>
      </c>
      <c r="E1" s="38" t="s">
        <v>390</v>
      </c>
      <c r="F1" s="38" t="s">
        <v>391</v>
      </c>
      <c r="G1" s="38" t="s">
        <v>392</v>
      </c>
      <c r="H1" s="38" t="s">
        <v>393</v>
      </c>
      <c r="I1" s="38" t="s">
        <v>394</v>
      </c>
      <c r="J1" s="38" t="s">
        <v>259</v>
      </c>
      <c r="K1" s="38" t="s">
        <v>395</v>
      </c>
      <c r="L1" s="38" t="s">
        <v>396</v>
      </c>
      <c r="M1" s="38" t="s">
        <v>397</v>
      </c>
      <c r="N1" s="38" t="s">
        <v>398</v>
      </c>
      <c r="O1" s="38" t="s">
        <v>399</v>
      </c>
      <c r="P1" s="38" t="s">
        <v>400</v>
      </c>
      <c r="Q1" s="38" t="s">
        <v>401</v>
      </c>
      <c r="R1" s="38" t="s">
        <v>402</v>
      </c>
      <c r="S1" s="38" t="s">
        <v>403</v>
      </c>
      <c r="T1" s="38" t="s">
        <v>404</v>
      </c>
      <c r="U1" s="38" t="s">
        <v>405</v>
      </c>
      <c r="V1" s="38" t="s">
        <v>406</v>
      </c>
      <c r="W1" s="38" t="s">
        <v>407</v>
      </c>
      <c r="X1" s="38" t="s">
        <v>408</v>
      </c>
      <c r="Y1" s="38" t="s">
        <v>409</v>
      </c>
      <c r="Z1" s="38" t="s">
        <v>410</v>
      </c>
      <c r="AA1" s="38" t="s">
        <v>411</v>
      </c>
      <c r="AB1" s="38" t="s">
        <v>412</v>
      </c>
      <c r="AC1" s="38" t="s">
        <v>413</v>
      </c>
      <c r="AD1" s="38" t="s">
        <v>414</v>
      </c>
      <c r="AE1" s="38" t="s">
        <v>415</v>
      </c>
      <c r="AF1" s="38" t="s">
        <v>416</v>
      </c>
      <c r="AG1" s="38" t="s">
        <v>417</v>
      </c>
      <c r="AH1" s="38" t="s">
        <v>418</v>
      </c>
      <c r="AI1" s="38" t="s">
        <v>419</v>
      </c>
      <c r="AJ1" s="38" t="s">
        <v>420</v>
      </c>
      <c r="AK1" s="38" t="s">
        <v>261</v>
      </c>
      <c r="AL1" s="38" t="s">
        <v>421</v>
      </c>
      <c r="AM1" s="38" t="s">
        <v>422</v>
      </c>
      <c r="AN1" s="38" t="s">
        <v>262</v>
      </c>
      <c r="AO1" s="38" t="s">
        <v>423</v>
      </c>
      <c r="AP1" s="38" t="s">
        <v>426</v>
      </c>
      <c r="AR1" t="str">
        <f>F1</f>
        <v>כשרים</v>
      </c>
      <c r="AS1" t="str">
        <f>J1</f>
        <v>ג</v>
      </c>
      <c r="AT1" t="s">
        <v>260</v>
      </c>
      <c r="AU1" t="str">
        <f>V1</f>
        <v>מחל</v>
      </c>
      <c r="AV1" t="str">
        <f>AN1</f>
        <v>שס</v>
      </c>
      <c r="AX1" t="s">
        <v>477</v>
      </c>
      <c r="AY1" t="s">
        <v>478</v>
      </c>
      <c r="AZ1" t="s">
        <v>479</v>
      </c>
      <c r="BA1" t="s">
        <v>480</v>
      </c>
      <c r="BB1" t="s">
        <v>481</v>
      </c>
      <c r="BC1" t="s">
        <v>482</v>
      </c>
      <c r="BD1" t="s">
        <v>483</v>
      </c>
      <c r="BE1" t="s">
        <v>502</v>
      </c>
    </row>
    <row r="2" spans="1:57" ht="15.75" thickBot="1">
      <c r="A2" s="30" t="s">
        <v>231</v>
      </c>
      <c r="B2" s="39">
        <v>31</v>
      </c>
      <c r="C2" s="41">
        <v>14680</v>
      </c>
      <c r="D2" s="41">
        <v>10957</v>
      </c>
      <c r="E2" s="41">
        <v>297</v>
      </c>
      <c r="F2" s="41">
        <v>10660</v>
      </c>
      <c r="G2" s="41">
        <v>759</v>
      </c>
      <c r="H2" s="41">
        <v>739</v>
      </c>
      <c r="I2" s="41">
        <v>438</v>
      </c>
      <c r="J2" s="41">
        <v>1067</v>
      </c>
      <c r="K2" s="41">
        <v>7</v>
      </c>
      <c r="L2" s="41">
        <v>87</v>
      </c>
      <c r="M2" s="41">
        <v>8</v>
      </c>
      <c r="N2" s="41">
        <v>8</v>
      </c>
      <c r="O2" s="41">
        <v>13</v>
      </c>
      <c r="P2" s="41">
        <v>127</v>
      </c>
      <c r="Q2" s="41">
        <v>55</v>
      </c>
      <c r="R2" s="41">
        <v>141</v>
      </c>
      <c r="S2" s="41">
        <v>1387</v>
      </c>
      <c r="T2" s="41">
        <v>652</v>
      </c>
      <c r="U2" s="41">
        <v>316</v>
      </c>
      <c r="V2" s="41">
        <v>1180</v>
      </c>
      <c r="W2" s="41">
        <v>318</v>
      </c>
      <c r="X2" s="41">
        <v>12</v>
      </c>
      <c r="Y2" s="41">
        <v>0</v>
      </c>
      <c r="Z2" s="41">
        <v>194</v>
      </c>
      <c r="AA2" s="41">
        <v>10</v>
      </c>
      <c r="AB2" s="41">
        <v>76</v>
      </c>
      <c r="AC2" s="41">
        <v>229</v>
      </c>
      <c r="AD2" s="41">
        <v>24</v>
      </c>
      <c r="AE2" s="41">
        <v>9</v>
      </c>
      <c r="AF2" s="41">
        <v>0</v>
      </c>
      <c r="AG2" s="41">
        <v>20</v>
      </c>
      <c r="AH2" s="41">
        <v>4</v>
      </c>
      <c r="AI2" s="41">
        <v>79</v>
      </c>
      <c r="AJ2" s="41">
        <v>6</v>
      </c>
      <c r="AK2" s="41">
        <v>75</v>
      </c>
      <c r="AL2" s="41">
        <v>10</v>
      </c>
      <c r="AM2" s="41">
        <v>28</v>
      </c>
      <c r="AN2" s="41">
        <v>3341</v>
      </c>
      <c r="AO2" s="41">
        <v>10660</v>
      </c>
      <c r="AP2" s="41">
        <v>23</v>
      </c>
      <c r="AQ2" t="str">
        <f>A2</f>
        <v>אופקים</v>
      </c>
      <c r="AR2">
        <f t="shared" ref="AR2:AR22" si="0">F2</f>
        <v>10660</v>
      </c>
      <c r="AS2">
        <f t="shared" ref="AS2:AS22" si="1">J2</f>
        <v>1067</v>
      </c>
      <c r="AT2" s="26">
        <f>I2+P2</f>
        <v>565</v>
      </c>
      <c r="AU2">
        <f t="shared" ref="AU2:AU22" si="2">V2</f>
        <v>1180</v>
      </c>
      <c r="AV2">
        <f t="shared" ref="AV2:AV22" si="3">AN2</f>
        <v>3341</v>
      </c>
      <c r="AX2" s="26">
        <f>AV2+AS2</f>
        <v>4408</v>
      </c>
      <c r="AY2" s="26">
        <f>AT2+Q2</f>
        <v>620</v>
      </c>
      <c r="AZ2" s="26">
        <f>AU2</f>
        <v>1180</v>
      </c>
      <c r="BA2" s="14">
        <f>AX2/$AR2</f>
        <v>0.41350844277673549</v>
      </c>
      <c r="BB2" s="14">
        <f t="shared" ref="BB2:BB22" si="4">AY2/$AR2</f>
        <v>5.8161350844277676E-2</v>
      </c>
      <c r="BC2" s="14">
        <f t="shared" ref="BC2:BC22" si="5">AZ2/$AR2</f>
        <v>0.11069418386491557</v>
      </c>
      <c r="BD2" s="44">
        <f>SUM(BA2:BC2)</f>
        <v>0.58236397748592872</v>
      </c>
      <c r="BE2" s="14">
        <f>AS2/AX2</f>
        <v>0.24205989110707804</v>
      </c>
    </row>
    <row r="3" spans="1:57" ht="15.75" thickBot="1">
      <c r="A3" s="30" t="s">
        <v>246</v>
      </c>
      <c r="B3" s="39">
        <v>1309</v>
      </c>
      <c r="C3" s="41">
        <v>304</v>
      </c>
      <c r="D3" s="41">
        <v>246</v>
      </c>
      <c r="E3" s="41">
        <v>1</v>
      </c>
      <c r="F3" s="41">
        <v>245</v>
      </c>
      <c r="G3" s="41">
        <v>1864</v>
      </c>
      <c r="H3" s="41">
        <v>1</v>
      </c>
      <c r="I3" s="41">
        <v>24</v>
      </c>
      <c r="J3" s="41">
        <v>85</v>
      </c>
      <c r="K3" s="41">
        <v>0</v>
      </c>
      <c r="L3" s="41">
        <v>0</v>
      </c>
      <c r="M3" s="41">
        <v>0</v>
      </c>
      <c r="N3" s="41">
        <v>0</v>
      </c>
      <c r="O3" s="41">
        <v>0</v>
      </c>
      <c r="P3" s="41">
        <v>3</v>
      </c>
      <c r="Q3" s="41">
        <v>0</v>
      </c>
      <c r="R3" s="41">
        <v>0</v>
      </c>
      <c r="S3" s="41">
        <v>1</v>
      </c>
      <c r="T3" s="41">
        <v>4</v>
      </c>
      <c r="U3" s="41">
        <v>0</v>
      </c>
      <c r="V3" s="41">
        <v>3</v>
      </c>
      <c r="W3" s="41">
        <v>0</v>
      </c>
      <c r="X3" s="41">
        <v>0</v>
      </c>
      <c r="Y3" s="41">
        <v>0</v>
      </c>
      <c r="Z3" s="41">
        <v>1</v>
      </c>
      <c r="AA3" s="41">
        <v>1</v>
      </c>
      <c r="AB3" s="41">
        <v>0</v>
      </c>
      <c r="AC3" s="41">
        <v>0</v>
      </c>
      <c r="AD3" s="41">
        <v>1</v>
      </c>
      <c r="AE3" s="41">
        <v>0</v>
      </c>
      <c r="AF3" s="41">
        <v>0</v>
      </c>
      <c r="AG3" s="41">
        <v>0</v>
      </c>
      <c r="AH3" s="41">
        <v>0</v>
      </c>
      <c r="AI3" s="41">
        <v>0</v>
      </c>
      <c r="AJ3" s="41">
        <v>0</v>
      </c>
      <c r="AK3" s="41">
        <v>2</v>
      </c>
      <c r="AL3" s="41">
        <v>0</v>
      </c>
      <c r="AM3" s="41">
        <v>0</v>
      </c>
      <c r="AN3" s="41">
        <v>119</v>
      </c>
      <c r="AO3" s="41">
        <v>245</v>
      </c>
      <c r="AP3" s="41">
        <v>1</v>
      </c>
      <c r="AQ3" t="str">
        <f t="shared" ref="AQ3:AQ22" si="6">A3</f>
        <v>אלעד</v>
      </c>
      <c r="AR3">
        <f t="shared" si="0"/>
        <v>245</v>
      </c>
      <c r="AS3">
        <f t="shared" si="1"/>
        <v>85</v>
      </c>
      <c r="AT3" s="26">
        <f t="shared" ref="AT3:AT22" si="7">I3+P3</f>
        <v>27</v>
      </c>
      <c r="AU3">
        <f t="shared" si="2"/>
        <v>3</v>
      </c>
      <c r="AV3">
        <f t="shared" si="3"/>
        <v>119</v>
      </c>
      <c r="AX3" s="26">
        <f t="shared" ref="AX3:AX22" si="8">AV3+AS3</f>
        <v>204</v>
      </c>
      <c r="AY3" s="26">
        <f t="shared" ref="AY3:AY22" si="9">AT3+Q3</f>
        <v>27</v>
      </c>
      <c r="AZ3" s="26">
        <f t="shared" ref="AZ3:AZ22" si="10">AU3</f>
        <v>3</v>
      </c>
      <c r="BA3" s="14">
        <f t="shared" ref="BA3:BA22" si="11">AX3/$AR3</f>
        <v>0.83265306122448979</v>
      </c>
      <c r="BB3" s="14">
        <f t="shared" si="4"/>
        <v>0.11020408163265306</v>
      </c>
      <c r="BC3" s="14">
        <f t="shared" si="5"/>
        <v>1.2244897959183673E-2</v>
      </c>
      <c r="BD3" s="44">
        <f t="shared" ref="BD3:BD22" si="12">SUM(BA3:BC3)</f>
        <v>0.95510204081632655</v>
      </c>
      <c r="BE3" s="14">
        <f t="shared" ref="BE3:BE23" si="13">AS3/AX3</f>
        <v>0.41666666666666669</v>
      </c>
    </row>
    <row r="4" spans="1:57" ht="15.75" thickBot="1">
      <c r="A4" s="33" t="s">
        <v>194</v>
      </c>
      <c r="B4" s="39">
        <v>70</v>
      </c>
      <c r="C4" s="41">
        <v>115848</v>
      </c>
      <c r="D4" s="41">
        <v>86938</v>
      </c>
      <c r="E4" s="41">
        <v>2204</v>
      </c>
      <c r="F4" s="41">
        <v>84734</v>
      </c>
      <c r="G4" s="41">
        <v>28475</v>
      </c>
      <c r="H4" s="41">
        <v>8764</v>
      </c>
      <c r="I4" s="41">
        <v>2000</v>
      </c>
      <c r="J4" s="41">
        <v>4845</v>
      </c>
      <c r="K4" s="41">
        <v>21</v>
      </c>
      <c r="L4" s="41">
        <v>212</v>
      </c>
      <c r="M4" s="41">
        <v>48</v>
      </c>
      <c r="N4" s="41">
        <v>42</v>
      </c>
      <c r="O4" s="41">
        <v>55</v>
      </c>
      <c r="P4" s="41">
        <v>1742</v>
      </c>
      <c r="Q4" s="41">
        <v>255</v>
      </c>
      <c r="R4" s="41">
        <v>3787</v>
      </c>
      <c r="S4" s="41">
        <v>10187</v>
      </c>
      <c r="T4" s="41">
        <v>9031</v>
      </c>
      <c r="U4" s="41">
        <v>3296</v>
      </c>
      <c r="V4" s="41">
        <v>9237</v>
      </c>
      <c r="W4" s="41">
        <v>4214</v>
      </c>
      <c r="X4" s="41">
        <v>85</v>
      </c>
      <c r="Y4" s="41">
        <v>0</v>
      </c>
      <c r="Z4" s="41">
        <v>41</v>
      </c>
      <c r="AA4" s="41">
        <v>89</v>
      </c>
      <c r="AB4" s="41">
        <v>997</v>
      </c>
      <c r="AC4" s="41">
        <v>3037</v>
      </c>
      <c r="AD4" s="41">
        <v>592</v>
      </c>
      <c r="AE4" s="41">
        <v>101</v>
      </c>
      <c r="AF4" s="41">
        <v>0</v>
      </c>
      <c r="AG4" s="41">
        <v>166</v>
      </c>
      <c r="AH4" s="41">
        <v>53</v>
      </c>
      <c r="AI4" s="41">
        <v>547</v>
      </c>
      <c r="AJ4" s="41">
        <v>62</v>
      </c>
      <c r="AK4" s="41">
        <v>380</v>
      </c>
      <c r="AL4" s="41">
        <v>114</v>
      </c>
      <c r="AM4" s="41">
        <v>247</v>
      </c>
      <c r="AN4" s="41">
        <v>20487</v>
      </c>
      <c r="AO4" s="41">
        <v>84734</v>
      </c>
      <c r="AP4" s="41">
        <v>170</v>
      </c>
      <c r="AQ4" t="str">
        <f t="shared" si="6"/>
        <v>אשדוד</v>
      </c>
      <c r="AR4">
        <f t="shared" si="0"/>
        <v>84734</v>
      </c>
      <c r="AS4">
        <f t="shared" si="1"/>
        <v>4845</v>
      </c>
      <c r="AT4" s="26">
        <f t="shared" si="7"/>
        <v>3742</v>
      </c>
      <c r="AU4">
        <f t="shared" si="2"/>
        <v>9237</v>
      </c>
      <c r="AV4">
        <f t="shared" si="3"/>
        <v>20487</v>
      </c>
      <c r="AX4" s="26">
        <f t="shared" si="8"/>
        <v>25332</v>
      </c>
      <c r="AY4" s="26">
        <f t="shared" si="9"/>
        <v>3997</v>
      </c>
      <c r="AZ4" s="26">
        <f t="shared" si="10"/>
        <v>9237</v>
      </c>
      <c r="BA4" s="14">
        <f t="shared" si="11"/>
        <v>0.29895909552245853</v>
      </c>
      <c r="BB4" s="14">
        <f t="shared" si="4"/>
        <v>4.7171147355252907E-2</v>
      </c>
      <c r="BC4" s="14">
        <f t="shared" si="5"/>
        <v>0.10901173082823896</v>
      </c>
      <c r="BD4" s="44">
        <f t="shared" si="12"/>
        <v>0.45514197370595039</v>
      </c>
      <c r="BE4" s="14">
        <f t="shared" si="13"/>
        <v>0.19126006631927997</v>
      </c>
    </row>
    <row r="5" spans="1:57" ht="15.75" thickBot="1">
      <c r="A5" s="33" t="s">
        <v>235</v>
      </c>
      <c r="B5" s="39">
        <v>9200</v>
      </c>
      <c r="C5" s="41">
        <v>10742</v>
      </c>
      <c r="D5" s="41">
        <v>8357</v>
      </c>
      <c r="E5" s="41">
        <v>174</v>
      </c>
      <c r="F5" s="41">
        <v>8183</v>
      </c>
      <c r="G5" s="41">
        <v>102495</v>
      </c>
      <c r="H5" s="41">
        <v>833</v>
      </c>
      <c r="I5" s="41">
        <v>530</v>
      </c>
      <c r="J5" s="41">
        <v>324</v>
      </c>
      <c r="K5" s="41">
        <v>1</v>
      </c>
      <c r="L5" s="41">
        <v>57</v>
      </c>
      <c r="M5" s="41">
        <v>4</v>
      </c>
      <c r="N5" s="41">
        <v>4</v>
      </c>
      <c r="O5" s="41">
        <v>6</v>
      </c>
      <c r="P5" s="41">
        <v>210</v>
      </c>
      <c r="Q5" s="41">
        <v>1</v>
      </c>
      <c r="R5" s="41">
        <v>149</v>
      </c>
      <c r="S5" s="41">
        <v>214</v>
      </c>
      <c r="T5" s="41">
        <v>80</v>
      </c>
      <c r="U5" s="41">
        <v>131</v>
      </c>
      <c r="V5" s="41">
        <v>1584</v>
      </c>
      <c r="W5" s="41">
        <v>145</v>
      </c>
      <c r="X5" s="41">
        <v>5</v>
      </c>
      <c r="Y5" s="41">
        <v>0</v>
      </c>
      <c r="Z5" s="41">
        <v>2</v>
      </c>
      <c r="AA5" s="41">
        <v>15</v>
      </c>
      <c r="AB5" s="41">
        <v>105</v>
      </c>
      <c r="AC5" s="41">
        <v>278</v>
      </c>
      <c r="AD5" s="41">
        <v>30</v>
      </c>
      <c r="AE5" s="41">
        <v>2</v>
      </c>
      <c r="AF5" s="41">
        <v>0</v>
      </c>
      <c r="AG5" s="41">
        <v>22</v>
      </c>
      <c r="AH5" s="41">
        <v>5</v>
      </c>
      <c r="AI5" s="41">
        <v>96</v>
      </c>
      <c r="AJ5" s="41">
        <v>1</v>
      </c>
      <c r="AK5" s="41">
        <v>9</v>
      </c>
      <c r="AL5" s="41">
        <v>5</v>
      </c>
      <c r="AM5" s="41">
        <v>17</v>
      </c>
      <c r="AN5" s="41">
        <v>3318</v>
      </c>
      <c r="AO5" s="41">
        <v>8183</v>
      </c>
      <c r="AP5" s="41">
        <v>15</v>
      </c>
      <c r="AQ5" t="str">
        <f t="shared" si="6"/>
        <v>בית שאן</v>
      </c>
      <c r="AR5">
        <f t="shared" si="0"/>
        <v>8183</v>
      </c>
      <c r="AS5">
        <f t="shared" si="1"/>
        <v>324</v>
      </c>
      <c r="AT5" s="26">
        <f t="shared" si="7"/>
        <v>740</v>
      </c>
      <c r="AU5">
        <f t="shared" si="2"/>
        <v>1584</v>
      </c>
      <c r="AV5">
        <f t="shared" si="3"/>
        <v>3318</v>
      </c>
      <c r="AX5" s="26">
        <f t="shared" si="8"/>
        <v>3642</v>
      </c>
      <c r="AY5" s="26">
        <f t="shared" si="9"/>
        <v>741</v>
      </c>
      <c r="AZ5" s="26">
        <f t="shared" si="10"/>
        <v>1584</v>
      </c>
      <c r="BA5" s="14">
        <f t="shared" si="11"/>
        <v>0.44506904558230476</v>
      </c>
      <c r="BB5" s="14">
        <f t="shared" si="4"/>
        <v>9.0553586704142736E-2</v>
      </c>
      <c r="BC5" s="14">
        <f t="shared" si="5"/>
        <v>0.19357203959428082</v>
      </c>
      <c r="BD5" s="44">
        <f t="shared" si="12"/>
        <v>0.72919467188072828</v>
      </c>
      <c r="BE5" s="14">
        <f t="shared" si="13"/>
        <v>8.8962108731466233E-2</v>
      </c>
    </row>
    <row r="6" spans="1:57" ht="15.75" thickBot="1">
      <c r="A6" s="30" t="s">
        <v>243</v>
      </c>
      <c r="B6" s="39">
        <v>2610</v>
      </c>
      <c r="C6" s="41">
        <v>19486</v>
      </c>
      <c r="D6" s="41">
        <v>15438</v>
      </c>
      <c r="E6" s="41">
        <v>282</v>
      </c>
      <c r="F6" s="41">
        <v>15156</v>
      </c>
      <c r="G6" s="41">
        <v>67890</v>
      </c>
      <c r="H6" s="41">
        <v>1291</v>
      </c>
      <c r="I6" s="41">
        <v>970</v>
      </c>
      <c r="J6" s="41">
        <v>1279</v>
      </c>
      <c r="K6" s="41">
        <v>1</v>
      </c>
      <c r="L6" s="41">
        <v>40</v>
      </c>
      <c r="M6" s="41">
        <v>10</v>
      </c>
      <c r="N6" s="41">
        <v>3</v>
      </c>
      <c r="O6" s="41">
        <v>9</v>
      </c>
      <c r="P6" s="41">
        <v>752</v>
      </c>
      <c r="Q6" s="41">
        <v>24</v>
      </c>
      <c r="R6" s="41">
        <v>511</v>
      </c>
      <c r="S6" s="41">
        <v>1274</v>
      </c>
      <c r="T6" s="41">
        <v>808</v>
      </c>
      <c r="U6" s="41">
        <v>129</v>
      </c>
      <c r="V6" s="41">
        <v>2615</v>
      </c>
      <c r="W6" s="41">
        <v>426</v>
      </c>
      <c r="X6" s="41">
        <v>5</v>
      </c>
      <c r="Y6" s="41">
        <v>0</v>
      </c>
      <c r="Z6" s="41">
        <v>6</v>
      </c>
      <c r="AA6" s="41">
        <v>14</v>
      </c>
      <c r="AB6" s="41">
        <v>165</v>
      </c>
      <c r="AC6" s="41">
        <v>472</v>
      </c>
      <c r="AD6" s="41">
        <v>47</v>
      </c>
      <c r="AE6" s="41">
        <v>2</v>
      </c>
      <c r="AF6" s="41">
        <v>0</v>
      </c>
      <c r="AG6" s="41">
        <v>34</v>
      </c>
      <c r="AH6" s="41">
        <v>6</v>
      </c>
      <c r="AI6" s="41">
        <v>128</v>
      </c>
      <c r="AJ6" s="41">
        <v>2</v>
      </c>
      <c r="AK6" s="41">
        <v>71</v>
      </c>
      <c r="AL6" s="41">
        <v>13</v>
      </c>
      <c r="AM6" s="41">
        <v>50</v>
      </c>
      <c r="AN6" s="41">
        <v>3999</v>
      </c>
      <c r="AO6" s="41">
        <v>15156</v>
      </c>
      <c r="AP6" s="41">
        <v>31</v>
      </c>
      <c r="AQ6" t="str">
        <f t="shared" si="6"/>
        <v>בית שמש</v>
      </c>
      <c r="AR6">
        <f t="shared" si="0"/>
        <v>15156</v>
      </c>
      <c r="AS6">
        <f t="shared" si="1"/>
        <v>1279</v>
      </c>
      <c r="AT6" s="26">
        <f t="shared" si="7"/>
        <v>1722</v>
      </c>
      <c r="AU6">
        <f t="shared" si="2"/>
        <v>2615</v>
      </c>
      <c r="AV6">
        <f t="shared" si="3"/>
        <v>3999</v>
      </c>
      <c r="AX6" s="26">
        <f t="shared" si="8"/>
        <v>5278</v>
      </c>
      <c r="AY6" s="26">
        <f t="shared" si="9"/>
        <v>1746</v>
      </c>
      <c r="AZ6" s="26">
        <f t="shared" si="10"/>
        <v>2615</v>
      </c>
      <c r="BA6" s="14">
        <f t="shared" si="11"/>
        <v>0.34824491950382686</v>
      </c>
      <c r="BB6" s="14">
        <f t="shared" si="4"/>
        <v>0.11520190023752969</v>
      </c>
      <c r="BC6" s="14">
        <f t="shared" si="5"/>
        <v>0.17253892847717076</v>
      </c>
      <c r="BD6" s="44">
        <f t="shared" si="12"/>
        <v>0.63598574821852727</v>
      </c>
      <c r="BE6" s="14">
        <f t="shared" si="13"/>
        <v>0.242326638878363</v>
      </c>
    </row>
    <row r="7" spans="1:57" ht="27" thickBot="1">
      <c r="A7" s="30" t="s">
        <v>424</v>
      </c>
      <c r="B7" s="39">
        <v>3780</v>
      </c>
      <c r="C7" s="41">
        <v>4650</v>
      </c>
      <c r="D7" s="41">
        <v>4267</v>
      </c>
      <c r="E7" s="41">
        <v>32</v>
      </c>
      <c r="F7" s="41">
        <v>4235</v>
      </c>
      <c r="G7" s="41">
        <v>22169</v>
      </c>
      <c r="H7" s="41">
        <v>2</v>
      </c>
      <c r="I7" s="41">
        <v>20</v>
      </c>
      <c r="J7" s="41">
        <v>2156</v>
      </c>
      <c r="K7" s="41">
        <v>0</v>
      </c>
      <c r="L7" s="41">
        <v>0</v>
      </c>
      <c r="M7" s="41">
        <v>1</v>
      </c>
      <c r="N7" s="41">
        <v>0</v>
      </c>
      <c r="O7" s="41">
        <v>1</v>
      </c>
      <c r="P7" s="41">
        <v>203</v>
      </c>
      <c r="Q7" s="41">
        <v>1</v>
      </c>
      <c r="R7" s="41">
        <v>2</v>
      </c>
      <c r="S7" s="41">
        <v>6</v>
      </c>
      <c r="T7" s="41">
        <v>14</v>
      </c>
      <c r="U7" s="41">
        <v>0</v>
      </c>
      <c r="V7" s="41">
        <v>22</v>
      </c>
      <c r="W7" s="41">
        <v>3</v>
      </c>
      <c r="X7" s="41">
        <v>0</v>
      </c>
      <c r="Y7" s="41">
        <v>0</v>
      </c>
      <c r="Z7" s="41">
        <v>0</v>
      </c>
      <c r="AA7" s="41">
        <v>0</v>
      </c>
      <c r="AB7" s="41">
        <v>0</v>
      </c>
      <c r="AC7" s="41">
        <v>1</v>
      </c>
      <c r="AD7" s="41">
        <v>0</v>
      </c>
      <c r="AE7" s="41">
        <v>0</v>
      </c>
      <c r="AF7" s="41">
        <v>0</v>
      </c>
      <c r="AG7" s="41">
        <v>0</v>
      </c>
      <c r="AH7" s="41">
        <v>0</v>
      </c>
      <c r="AI7" s="41">
        <v>5</v>
      </c>
      <c r="AJ7" s="41">
        <v>0</v>
      </c>
      <c r="AK7" s="41">
        <v>0</v>
      </c>
      <c r="AL7" s="41">
        <v>0</v>
      </c>
      <c r="AM7" s="41">
        <v>1</v>
      </c>
      <c r="AN7" s="41">
        <v>1797</v>
      </c>
      <c r="AO7" s="41">
        <v>4235</v>
      </c>
      <c r="AP7" s="41">
        <v>7</v>
      </c>
      <c r="AQ7" t="str">
        <f t="shared" si="6"/>
        <v>בית"ר עילית</v>
      </c>
      <c r="AR7">
        <f t="shared" si="0"/>
        <v>4235</v>
      </c>
      <c r="AS7">
        <f t="shared" si="1"/>
        <v>2156</v>
      </c>
      <c r="AT7" s="26">
        <f t="shared" si="7"/>
        <v>223</v>
      </c>
      <c r="AU7">
        <f t="shared" si="2"/>
        <v>22</v>
      </c>
      <c r="AV7">
        <f t="shared" si="3"/>
        <v>1797</v>
      </c>
      <c r="AX7" s="26">
        <f t="shared" si="8"/>
        <v>3953</v>
      </c>
      <c r="AY7" s="26">
        <f t="shared" si="9"/>
        <v>224</v>
      </c>
      <c r="AZ7" s="26">
        <f t="shared" si="10"/>
        <v>22</v>
      </c>
      <c r="BA7" s="14">
        <f t="shared" si="11"/>
        <v>0.93341204250295162</v>
      </c>
      <c r="BB7" s="14">
        <f t="shared" si="4"/>
        <v>5.2892561983471073E-2</v>
      </c>
      <c r="BC7" s="14">
        <f t="shared" si="5"/>
        <v>5.1948051948051948E-3</v>
      </c>
      <c r="BD7" s="44">
        <f t="shared" si="12"/>
        <v>0.99149940968122785</v>
      </c>
      <c r="BE7" s="14">
        <f t="shared" si="13"/>
        <v>0.54540855046799896</v>
      </c>
    </row>
    <row r="8" spans="1:57" ht="15.75" thickBot="1">
      <c r="A8" s="30" t="s">
        <v>252</v>
      </c>
      <c r="B8" s="39">
        <v>6100</v>
      </c>
      <c r="C8" s="41">
        <v>75340</v>
      </c>
      <c r="D8" s="41">
        <v>60913</v>
      </c>
      <c r="E8" s="41">
        <v>827</v>
      </c>
      <c r="F8" s="41">
        <v>60086</v>
      </c>
      <c r="G8" s="41">
        <v>488124</v>
      </c>
      <c r="H8" s="41">
        <v>2659</v>
      </c>
      <c r="I8" s="41">
        <v>4041</v>
      </c>
      <c r="J8" s="41">
        <v>28808</v>
      </c>
      <c r="K8" s="41">
        <v>8</v>
      </c>
      <c r="L8" s="41">
        <v>62</v>
      </c>
      <c r="M8" s="41">
        <v>35</v>
      </c>
      <c r="N8" s="41">
        <v>5</v>
      </c>
      <c r="O8" s="41">
        <v>23</v>
      </c>
      <c r="P8" s="41">
        <v>1473</v>
      </c>
      <c r="Q8" s="41">
        <v>33</v>
      </c>
      <c r="R8" s="41">
        <v>769</v>
      </c>
      <c r="S8" s="41">
        <v>1172</v>
      </c>
      <c r="T8" s="41">
        <v>465</v>
      </c>
      <c r="U8" s="41">
        <v>210</v>
      </c>
      <c r="V8" s="41">
        <v>3959</v>
      </c>
      <c r="W8" s="41">
        <v>662</v>
      </c>
      <c r="X8" s="41">
        <v>22</v>
      </c>
      <c r="Y8" s="41">
        <v>0</v>
      </c>
      <c r="Z8" s="41">
        <v>13</v>
      </c>
      <c r="AA8" s="41">
        <v>22</v>
      </c>
      <c r="AB8" s="41">
        <v>273</v>
      </c>
      <c r="AC8" s="41">
        <v>855</v>
      </c>
      <c r="AD8" s="41">
        <v>505</v>
      </c>
      <c r="AE8" s="41">
        <v>21</v>
      </c>
      <c r="AF8" s="41">
        <v>0</v>
      </c>
      <c r="AG8" s="41">
        <v>44</v>
      </c>
      <c r="AH8" s="41">
        <v>4</v>
      </c>
      <c r="AI8" s="41">
        <v>179</v>
      </c>
      <c r="AJ8" s="41">
        <v>9</v>
      </c>
      <c r="AK8" s="41">
        <v>52</v>
      </c>
      <c r="AL8" s="41">
        <v>8</v>
      </c>
      <c r="AM8" s="41">
        <v>61</v>
      </c>
      <c r="AN8" s="41">
        <v>13634</v>
      </c>
      <c r="AO8" s="41">
        <v>60086</v>
      </c>
      <c r="AP8" s="41">
        <v>117</v>
      </c>
      <c r="AQ8" t="str">
        <f t="shared" si="6"/>
        <v>בני ברק</v>
      </c>
      <c r="AR8">
        <f t="shared" si="0"/>
        <v>60086</v>
      </c>
      <c r="AS8">
        <f t="shared" si="1"/>
        <v>28808</v>
      </c>
      <c r="AT8" s="26">
        <f t="shared" si="7"/>
        <v>5514</v>
      </c>
      <c r="AU8">
        <f t="shared" si="2"/>
        <v>3959</v>
      </c>
      <c r="AV8">
        <f t="shared" si="3"/>
        <v>13634</v>
      </c>
      <c r="AX8" s="26">
        <f t="shared" si="8"/>
        <v>42442</v>
      </c>
      <c r="AY8" s="26">
        <f t="shared" si="9"/>
        <v>5547</v>
      </c>
      <c r="AZ8" s="26">
        <f t="shared" si="10"/>
        <v>3959</v>
      </c>
      <c r="BA8" s="14">
        <f t="shared" si="11"/>
        <v>0.70635422560995909</v>
      </c>
      <c r="BB8" s="14">
        <f t="shared" si="4"/>
        <v>9.2317677994874017E-2</v>
      </c>
      <c r="BC8" s="14">
        <f t="shared" si="5"/>
        <v>6.5888892587291553E-2</v>
      </c>
      <c r="BD8" s="44">
        <f t="shared" si="12"/>
        <v>0.86456079619212467</v>
      </c>
      <c r="BE8" s="14">
        <f t="shared" si="13"/>
        <v>0.67876160407143871</v>
      </c>
    </row>
    <row r="9" spans="1:57" ht="15.75" thickBot="1">
      <c r="A9" s="33" t="s">
        <v>230</v>
      </c>
      <c r="B9" s="39">
        <v>3730</v>
      </c>
      <c r="C9" s="41">
        <v>5896</v>
      </c>
      <c r="D9" s="41">
        <v>4979</v>
      </c>
      <c r="E9" s="41">
        <v>38</v>
      </c>
      <c r="F9" s="41">
        <v>4941</v>
      </c>
      <c r="G9" s="41">
        <v>31245</v>
      </c>
      <c r="H9" s="41">
        <v>578</v>
      </c>
      <c r="I9" s="41">
        <v>201</v>
      </c>
      <c r="J9" s="41">
        <v>124</v>
      </c>
      <c r="K9" s="41">
        <v>0</v>
      </c>
      <c r="L9" s="41">
        <v>15</v>
      </c>
      <c r="M9" s="41">
        <v>4</v>
      </c>
      <c r="N9" s="41">
        <v>2</v>
      </c>
      <c r="O9" s="41">
        <v>0</v>
      </c>
      <c r="P9" s="41">
        <v>334</v>
      </c>
      <c r="Q9" s="41">
        <v>4</v>
      </c>
      <c r="R9" s="41">
        <v>412</v>
      </c>
      <c r="S9" s="41">
        <v>100</v>
      </c>
      <c r="T9" s="41">
        <v>88</v>
      </c>
      <c r="U9" s="41">
        <v>46</v>
      </c>
      <c r="V9" s="41">
        <v>1550</v>
      </c>
      <c r="W9" s="41">
        <v>224</v>
      </c>
      <c r="X9" s="41">
        <v>1</v>
      </c>
      <c r="Y9" s="41">
        <v>0</v>
      </c>
      <c r="Z9" s="41">
        <v>0</v>
      </c>
      <c r="AA9" s="41">
        <v>1</v>
      </c>
      <c r="AB9" s="41">
        <v>74</v>
      </c>
      <c r="AC9" s="41">
        <v>473</v>
      </c>
      <c r="AD9" s="41">
        <v>21</v>
      </c>
      <c r="AE9" s="41">
        <v>3</v>
      </c>
      <c r="AF9" s="41">
        <v>0</v>
      </c>
      <c r="AG9" s="41">
        <v>5</v>
      </c>
      <c r="AH9" s="41">
        <v>0</v>
      </c>
      <c r="AI9" s="41">
        <v>51</v>
      </c>
      <c r="AJ9" s="41">
        <v>0</v>
      </c>
      <c r="AK9" s="41">
        <v>2</v>
      </c>
      <c r="AL9" s="41">
        <v>3</v>
      </c>
      <c r="AM9" s="41">
        <v>11</v>
      </c>
      <c r="AN9" s="41">
        <v>614</v>
      </c>
      <c r="AO9" s="41">
        <v>4941</v>
      </c>
      <c r="AP9" s="41">
        <v>10</v>
      </c>
      <c r="AQ9" t="str">
        <f t="shared" si="6"/>
        <v>גבעת זאב</v>
      </c>
      <c r="AR9">
        <f t="shared" si="0"/>
        <v>4941</v>
      </c>
      <c r="AS9">
        <f t="shared" si="1"/>
        <v>124</v>
      </c>
      <c r="AT9" s="26">
        <f t="shared" si="7"/>
        <v>535</v>
      </c>
      <c r="AU9">
        <f t="shared" si="2"/>
        <v>1550</v>
      </c>
      <c r="AV9">
        <f t="shared" si="3"/>
        <v>614</v>
      </c>
      <c r="AX9" s="26">
        <f t="shared" si="8"/>
        <v>738</v>
      </c>
      <c r="AY9" s="26">
        <f t="shared" si="9"/>
        <v>539</v>
      </c>
      <c r="AZ9" s="26">
        <f t="shared" si="10"/>
        <v>1550</v>
      </c>
      <c r="BA9" s="14">
        <f t="shared" si="11"/>
        <v>0.1493624772313297</v>
      </c>
      <c r="BB9" s="14">
        <f t="shared" si="4"/>
        <v>0.10908722930580854</v>
      </c>
      <c r="BC9" s="14">
        <f t="shared" si="5"/>
        <v>0.31370167982189839</v>
      </c>
      <c r="BD9" s="44">
        <f t="shared" si="12"/>
        <v>0.57215138635903662</v>
      </c>
      <c r="BE9" s="14">
        <f t="shared" si="13"/>
        <v>0.16802168021680217</v>
      </c>
    </row>
    <row r="10" spans="1:57" ht="27" thickBot="1">
      <c r="A10" s="35" t="s">
        <v>234</v>
      </c>
      <c r="B10" s="39">
        <v>2034</v>
      </c>
      <c r="C10" s="41">
        <v>5940</v>
      </c>
      <c r="D10" s="41">
        <v>4723</v>
      </c>
      <c r="E10" s="41">
        <v>99</v>
      </c>
      <c r="F10" s="41">
        <v>4624</v>
      </c>
      <c r="G10" s="41">
        <v>17253</v>
      </c>
      <c r="H10" s="41">
        <v>436</v>
      </c>
      <c r="I10" s="41">
        <v>340</v>
      </c>
      <c r="J10" s="41">
        <v>510</v>
      </c>
      <c r="K10" s="41">
        <v>0</v>
      </c>
      <c r="L10" s="41">
        <v>29</v>
      </c>
      <c r="M10" s="41">
        <v>1</v>
      </c>
      <c r="N10" s="41">
        <v>1</v>
      </c>
      <c r="O10" s="41">
        <v>2</v>
      </c>
      <c r="P10" s="41">
        <v>129</v>
      </c>
      <c r="Q10" s="41">
        <v>0</v>
      </c>
      <c r="R10" s="41">
        <v>79</v>
      </c>
      <c r="S10" s="41">
        <v>222</v>
      </c>
      <c r="T10" s="41">
        <v>250</v>
      </c>
      <c r="U10" s="41">
        <v>84</v>
      </c>
      <c r="V10" s="41">
        <v>1002</v>
      </c>
      <c r="W10" s="41">
        <v>43</v>
      </c>
      <c r="X10" s="41">
        <v>1</v>
      </c>
      <c r="Y10" s="41">
        <v>0</v>
      </c>
      <c r="Z10" s="41">
        <v>1</v>
      </c>
      <c r="AA10" s="41">
        <v>3</v>
      </c>
      <c r="AB10" s="41">
        <v>73</v>
      </c>
      <c r="AC10" s="41">
        <v>112</v>
      </c>
      <c r="AD10" s="41">
        <v>12</v>
      </c>
      <c r="AE10" s="41">
        <v>8</v>
      </c>
      <c r="AF10" s="41">
        <v>0</v>
      </c>
      <c r="AG10" s="41">
        <v>9</v>
      </c>
      <c r="AH10" s="41">
        <v>2</v>
      </c>
      <c r="AI10" s="41">
        <v>46</v>
      </c>
      <c r="AJ10" s="41">
        <v>3</v>
      </c>
      <c r="AK10" s="41">
        <v>9</v>
      </c>
      <c r="AL10" s="41">
        <v>1</v>
      </c>
      <c r="AM10" s="41">
        <v>10</v>
      </c>
      <c r="AN10" s="41">
        <v>1206</v>
      </c>
      <c r="AO10" s="41">
        <v>4624</v>
      </c>
      <c r="AP10" s="41">
        <v>9</v>
      </c>
      <c r="AQ10" t="str">
        <f t="shared" si="6"/>
        <v>חצור הגלילית</v>
      </c>
      <c r="AR10">
        <f t="shared" si="0"/>
        <v>4624</v>
      </c>
      <c r="AS10">
        <f t="shared" si="1"/>
        <v>510</v>
      </c>
      <c r="AT10" s="26">
        <f t="shared" si="7"/>
        <v>469</v>
      </c>
      <c r="AU10">
        <f t="shared" si="2"/>
        <v>1002</v>
      </c>
      <c r="AV10">
        <f t="shared" si="3"/>
        <v>1206</v>
      </c>
      <c r="AX10" s="26">
        <f t="shared" si="8"/>
        <v>1716</v>
      </c>
      <c r="AY10" s="26">
        <f t="shared" si="9"/>
        <v>469</v>
      </c>
      <c r="AZ10" s="26">
        <f t="shared" si="10"/>
        <v>1002</v>
      </c>
      <c r="BA10" s="14">
        <f t="shared" si="11"/>
        <v>0.37110726643598618</v>
      </c>
      <c r="BB10" s="14">
        <f t="shared" si="4"/>
        <v>0.10142733564013841</v>
      </c>
      <c r="BC10" s="14">
        <f t="shared" si="5"/>
        <v>0.2166955017301038</v>
      </c>
      <c r="BD10" s="44">
        <f t="shared" si="12"/>
        <v>0.6892301038062284</v>
      </c>
      <c r="BE10" s="14">
        <f t="shared" si="13"/>
        <v>0.29720279720279719</v>
      </c>
    </row>
    <row r="11" spans="1:57" ht="15.75" thickBot="1">
      <c r="A11" s="30" t="s">
        <v>227</v>
      </c>
      <c r="B11" s="39">
        <v>6700</v>
      </c>
      <c r="C11" s="41">
        <v>28699</v>
      </c>
      <c r="D11" s="41">
        <v>21102</v>
      </c>
      <c r="E11" s="41">
        <v>411</v>
      </c>
      <c r="F11" s="41">
        <v>20691</v>
      </c>
      <c r="G11" s="41">
        <v>210485</v>
      </c>
      <c r="H11" s="41">
        <v>2191</v>
      </c>
      <c r="I11" s="41">
        <v>910</v>
      </c>
      <c r="J11" s="41">
        <v>493</v>
      </c>
      <c r="K11" s="41">
        <v>5</v>
      </c>
      <c r="L11" s="41">
        <v>120</v>
      </c>
      <c r="M11" s="41">
        <v>16</v>
      </c>
      <c r="N11" s="41">
        <v>7</v>
      </c>
      <c r="O11" s="41">
        <v>9</v>
      </c>
      <c r="P11" s="41">
        <v>576</v>
      </c>
      <c r="Q11" s="41">
        <v>30</v>
      </c>
      <c r="R11" s="41">
        <v>710</v>
      </c>
      <c r="S11" s="41">
        <v>1181</v>
      </c>
      <c r="T11" s="41">
        <v>927</v>
      </c>
      <c r="U11" s="41">
        <v>372</v>
      </c>
      <c r="V11" s="41">
        <v>4999</v>
      </c>
      <c r="W11" s="41">
        <v>433</v>
      </c>
      <c r="X11" s="41">
        <v>18</v>
      </c>
      <c r="Y11" s="41">
        <v>0</v>
      </c>
      <c r="Z11" s="41">
        <v>10</v>
      </c>
      <c r="AA11" s="41">
        <v>21</v>
      </c>
      <c r="AB11" s="41">
        <v>395</v>
      </c>
      <c r="AC11" s="41">
        <v>1127</v>
      </c>
      <c r="AD11" s="41">
        <v>177</v>
      </c>
      <c r="AE11" s="41">
        <v>23</v>
      </c>
      <c r="AF11" s="41">
        <v>0</v>
      </c>
      <c r="AG11" s="41">
        <v>56</v>
      </c>
      <c r="AH11" s="41">
        <v>10</v>
      </c>
      <c r="AI11" s="41">
        <v>238</v>
      </c>
      <c r="AJ11" s="41">
        <v>13</v>
      </c>
      <c r="AK11" s="41">
        <v>61</v>
      </c>
      <c r="AL11" s="41">
        <v>15</v>
      </c>
      <c r="AM11" s="41">
        <v>52</v>
      </c>
      <c r="AN11" s="41">
        <v>5496</v>
      </c>
      <c r="AO11" s="41">
        <v>20691</v>
      </c>
      <c r="AP11" s="41">
        <v>43</v>
      </c>
      <c r="AQ11" t="str">
        <f t="shared" si="6"/>
        <v>טבריה</v>
      </c>
      <c r="AR11">
        <f t="shared" si="0"/>
        <v>20691</v>
      </c>
      <c r="AS11">
        <f t="shared" si="1"/>
        <v>493</v>
      </c>
      <c r="AT11" s="26">
        <f t="shared" si="7"/>
        <v>1486</v>
      </c>
      <c r="AU11">
        <f t="shared" si="2"/>
        <v>4999</v>
      </c>
      <c r="AV11">
        <f t="shared" si="3"/>
        <v>5496</v>
      </c>
      <c r="AX11" s="26">
        <f t="shared" si="8"/>
        <v>5989</v>
      </c>
      <c r="AY11" s="26">
        <f t="shared" si="9"/>
        <v>1516</v>
      </c>
      <c r="AZ11" s="26">
        <f t="shared" si="10"/>
        <v>4999</v>
      </c>
      <c r="BA11" s="14">
        <f t="shared" si="11"/>
        <v>0.28944951911459088</v>
      </c>
      <c r="BB11" s="14">
        <f t="shared" si="4"/>
        <v>7.3268570876226374E-2</v>
      </c>
      <c r="BC11" s="14">
        <f t="shared" si="5"/>
        <v>0.24160262916243777</v>
      </c>
      <c r="BD11" s="44">
        <f t="shared" si="12"/>
        <v>0.60432071915325503</v>
      </c>
      <c r="BE11" s="14">
        <f t="shared" si="13"/>
        <v>8.231758223409584E-2</v>
      </c>
    </row>
    <row r="12" spans="1:57" ht="15.75" thickBot="1">
      <c r="A12" s="30" t="s">
        <v>229</v>
      </c>
      <c r="B12" s="39">
        <v>46</v>
      </c>
      <c r="C12" s="41">
        <v>1473</v>
      </c>
      <c r="D12" s="41">
        <v>1204</v>
      </c>
      <c r="E12" s="41">
        <v>9</v>
      </c>
      <c r="F12" s="41">
        <v>1195</v>
      </c>
      <c r="G12" s="41">
        <v>113</v>
      </c>
      <c r="H12" s="41">
        <v>233</v>
      </c>
      <c r="I12" s="41">
        <v>162</v>
      </c>
      <c r="J12" s="41">
        <v>4</v>
      </c>
      <c r="K12" s="41">
        <v>0</v>
      </c>
      <c r="L12" s="41">
        <v>11</v>
      </c>
      <c r="M12" s="41">
        <v>1</v>
      </c>
      <c r="N12" s="41">
        <v>0</v>
      </c>
      <c r="O12" s="41">
        <v>0</v>
      </c>
      <c r="P12" s="41">
        <v>48</v>
      </c>
      <c r="Q12" s="41">
        <v>0</v>
      </c>
      <c r="R12" s="41">
        <v>97</v>
      </c>
      <c r="S12" s="41">
        <v>6</v>
      </c>
      <c r="T12" s="41">
        <v>0</v>
      </c>
      <c r="U12" s="41">
        <v>8</v>
      </c>
      <c r="V12" s="41">
        <v>197</v>
      </c>
      <c r="W12" s="41">
        <v>25</v>
      </c>
      <c r="X12" s="41">
        <v>0</v>
      </c>
      <c r="Y12" s="41">
        <v>0</v>
      </c>
      <c r="Z12" s="41">
        <v>0</v>
      </c>
      <c r="AA12" s="41">
        <v>2</v>
      </c>
      <c r="AB12" s="41">
        <v>15</v>
      </c>
      <c r="AC12" s="41">
        <v>61</v>
      </c>
      <c r="AD12" s="41">
        <v>5</v>
      </c>
      <c r="AE12" s="41">
        <v>6</v>
      </c>
      <c r="AF12" s="41">
        <v>0</v>
      </c>
      <c r="AG12" s="41">
        <v>0</v>
      </c>
      <c r="AH12" s="41">
        <v>0</v>
      </c>
      <c r="AI12" s="41">
        <v>19</v>
      </c>
      <c r="AJ12" s="41">
        <v>0</v>
      </c>
      <c r="AK12" s="41">
        <v>0</v>
      </c>
      <c r="AL12" s="41">
        <v>0</v>
      </c>
      <c r="AM12" s="41">
        <v>1</v>
      </c>
      <c r="AN12" s="41">
        <v>294</v>
      </c>
      <c r="AO12" s="41">
        <v>1195</v>
      </c>
      <c r="AP12" s="41">
        <v>2</v>
      </c>
      <c r="AQ12" t="str">
        <f t="shared" si="6"/>
        <v>יבנאל</v>
      </c>
      <c r="AR12">
        <f t="shared" si="0"/>
        <v>1195</v>
      </c>
      <c r="AS12">
        <f t="shared" si="1"/>
        <v>4</v>
      </c>
      <c r="AT12" s="26">
        <f t="shared" si="7"/>
        <v>210</v>
      </c>
      <c r="AU12">
        <f t="shared" si="2"/>
        <v>197</v>
      </c>
      <c r="AV12">
        <f t="shared" si="3"/>
        <v>294</v>
      </c>
      <c r="AX12" s="26">
        <f t="shared" si="8"/>
        <v>298</v>
      </c>
      <c r="AY12" s="26">
        <f t="shared" si="9"/>
        <v>210</v>
      </c>
      <c r="AZ12" s="26">
        <f t="shared" si="10"/>
        <v>197</v>
      </c>
      <c r="BA12" s="14">
        <f t="shared" si="11"/>
        <v>0.24937238493723848</v>
      </c>
      <c r="BB12" s="14">
        <f t="shared" si="4"/>
        <v>0.17573221757322174</v>
      </c>
      <c r="BC12" s="14">
        <f t="shared" si="5"/>
        <v>0.16485355648535566</v>
      </c>
      <c r="BD12" s="44">
        <f t="shared" si="12"/>
        <v>0.58995815899581583</v>
      </c>
      <c r="BE12" s="14">
        <f t="shared" si="13"/>
        <v>1.3422818791946308E-2</v>
      </c>
    </row>
    <row r="13" spans="1:57" ht="15.75" thickBot="1">
      <c r="A13" s="13" t="s">
        <v>205</v>
      </c>
      <c r="B13" s="39">
        <v>831</v>
      </c>
      <c r="C13" s="41">
        <v>5931</v>
      </c>
      <c r="D13" s="41">
        <v>4435</v>
      </c>
      <c r="E13" s="41">
        <v>121</v>
      </c>
      <c r="F13" s="41">
        <v>4314</v>
      </c>
      <c r="G13" s="41">
        <v>11079</v>
      </c>
      <c r="H13" s="41">
        <v>373</v>
      </c>
      <c r="I13" s="41">
        <v>294</v>
      </c>
      <c r="J13" s="41">
        <v>380</v>
      </c>
      <c r="K13" s="41">
        <v>1</v>
      </c>
      <c r="L13" s="41">
        <v>30</v>
      </c>
      <c r="M13" s="41">
        <v>2</v>
      </c>
      <c r="N13" s="41">
        <v>3</v>
      </c>
      <c r="O13" s="41">
        <v>6</v>
      </c>
      <c r="P13" s="41">
        <v>102</v>
      </c>
      <c r="Q13" s="41">
        <v>9</v>
      </c>
      <c r="R13" s="41">
        <v>61</v>
      </c>
      <c r="S13" s="41">
        <v>308</v>
      </c>
      <c r="T13" s="41">
        <v>269</v>
      </c>
      <c r="U13" s="41">
        <v>91</v>
      </c>
      <c r="V13" s="41">
        <v>621</v>
      </c>
      <c r="W13" s="41">
        <v>129</v>
      </c>
      <c r="X13" s="41">
        <v>12</v>
      </c>
      <c r="Y13" s="41">
        <v>0</v>
      </c>
      <c r="Z13" s="41">
        <v>30</v>
      </c>
      <c r="AA13" s="41">
        <v>8</v>
      </c>
      <c r="AB13" s="41">
        <v>47</v>
      </c>
      <c r="AC13" s="41">
        <v>93</v>
      </c>
      <c r="AD13" s="41">
        <v>12</v>
      </c>
      <c r="AE13" s="41">
        <v>7</v>
      </c>
      <c r="AF13" s="41">
        <v>0</v>
      </c>
      <c r="AG13" s="41">
        <v>10</v>
      </c>
      <c r="AH13" s="41">
        <v>1</v>
      </c>
      <c r="AI13" s="41">
        <v>29</v>
      </c>
      <c r="AJ13" s="41">
        <v>4</v>
      </c>
      <c r="AK13" s="41">
        <v>65</v>
      </c>
      <c r="AL13" s="41">
        <v>2</v>
      </c>
      <c r="AM13" s="41">
        <v>13</v>
      </c>
      <c r="AN13" s="41">
        <v>1302</v>
      </c>
      <c r="AO13" s="41">
        <v>4314</v>
      </c>
      <c r="AP13" s="41">
        <v>9</v>
      </c>
      <c r="AQ13" t="str">
        <f t="shared" si="6"/>
        <v>ירוחם</v>
      </c>
      <c r="AR13">
        <f t="shared" si="0"/>
        <v>4314</v>
      </c>
      <c r="AS13">
        <f t="shared" si="1"/>
        <v>380</v>
      </c>
      <c r="AT13" s="26">
        <f t="shared" si="7"/>
        <v>396</v>
      </c>
      <c r="AU13">
        <f t="shared" si="2"/>
        <v>621</v>
      </c>
      <c r="AV13">
        <f t="shared" si="3"/>
        <v>1302</v>
      </c>
      <c r="AX13" s="26">
        <f t="shared" si="8"/>
        <v>1682</v>
      </c>
      <c r="AY13" s="26">
        <f t="shared" si="9"/>
        <v>405</v>
      </c>
      <c r="AZ13" s="26">
        <f t="shared" si="10"/>
        <v>621</v>
      </c>
      <c r="BA13" s="14">
        <f t="shared" si="11"/>
        <v>0.38989337042188227</v>
      </c>
      <c r="BB13" s="14">
        <f t="shared" si="4"/>
        <v>9.3880389429763567E-2</v>
      </c>
      <c r="BC13" s="14">
        <f t="shared" si="5"/>
        <v>0.14394993045897078</v>
      </c>
      <c r="BD13" s="44">
        <f t="shared" si="12"/>
        <v>0.62772369031061659</v>
      </c>
      <c r="BE13" s="14">
        <f t="shared" si="13"/>
        <v>0.22592152199762189</v>
      </c>
    </row>
    <row r="14" spans="1:57" ht="15.75" thickBot="1">
      <c r="A14" s="30" t="s">
        <v>239</v>
      </c>
      <c r="B14" s="39">
        <v>3000</v>
      </c>
      <c r="C14" s="41">
        <v>301502</v>
      </c>
      <c r="D14" s="41">
        <v>226380</v>
      </c>
      <c r="E14" s="41">
        <v>3131</v>
      </c>
      <c r="F14" s="41">
        <v>223249</v>
      </c>
      <c r="G14" s="41">
        <v>1347862</v>
      </c>
      <c r="H14" s="41">
        <v>31389</v>
      </c>
      <c r="I14" s="41">
        <v>13365</v>
      </c>
      <c r="J14" s="41">
        <v>35134</v>
      </c>
      <c r="K14" s="41">
        <v>529</v>
      </c>
      <c r="L14" s="41">
        <v>614</v>
      </c>
      <c r="M14" s="41">
        <v>1195</v>
      </c>
      <c r="N14" s="41">
        <v>59</v>
      </c>
      <c r="O14" s="41">
        <v>44</v>
      </c>
      <c r="P14" s="41">
        <v>12361</v>
      </c>
      <c r="Q14" s="41">
        <v>153</v>
      </c>
      <c r="R14" s="41">
        <v>9737</v>
      </c>
      <c r="S14" s="41">
        <v>5895</v>
      </c>
      <c r="T14" s="41">
        <v>4677</v>
      </c>
      <c r="U14" s="41">
        <v>1041</v>
      </c>
      <c r="V14" s="41">
        <v>34108</v>
      </c>
      <c r="W14" s="41">
        <v>16051</v>
      </c>
      <c r="X14" s="41">
        <v>126</v>
      </c>
      <c r="Y14" s="41">
        <v>0</v>
      </c>
      <c r="Z14" s="41">
        <v>34</v>
      </c>
      <c r="AA14" s="41">
        <v>375</v>
      </c>
      <c r="AB14" s="41">
        <v>1798</v>
      </c>
      <c r="AC14" s="41">
        <v>10354</v>
      </c>
      <c r="AD14" s="41">
        <v>1812</v>
      </c>
      <c r="AE14" s="41">
        <v>139</v>
      </c>
      <c r="AF14" s="41">
        <v>0</v>
      </c>
      <c r="AG14" s="41">
        <v>217</v>
      </c>
      <c r="AH14" s="41">
        <v>60</v>
      </c>
      <c r="AI14" s="41">
        <v>1740</v>
      </c>
      <c r="AJ14" s="41">
        <v>72</v>
      </c>
      <c r="AK14" s="41">
        <v>526</v>
      </c>
      <c r="AL14" s="41">
        <v>124</v>
      </c>
      <c r="AM14" s="41">
        <v>652</v>
      </c>
      <c r="AN14" s="41">
        <v>38868</v>
      </c>
      <c r="AO14" s="41">
        <v>223249</v>
      </c>
      <c r="AP14" s="41">
        <v>493</v>
      </c>
      <c r="AQ14" t="str">
        <f t="shared" si="6"/>
        <v>ירושלים</v>
      </c>
      <c r="AR14">
        <f t="shared" si="0"/>
        <v>223249</v>
      </c>
      <c r="AS14">
        <f t="shared" si="1"/>
        <v>35134</v>
      </c>
      <c r="AT14" s="26">
        <f t="shared" si="7"/>
        <v>25726</v>
      </c>
      <c r="AU14">
        <f t="shared" si="2"/>
        <v>34108</v>
      </c>
      <c r="AV14">
        <f t="shared" si="3"/>
        <v>38868</v>
      </c>
      <c r="AX14" s="26">
        <f t="shared" si="8"/>
        <v>74002</v>
      </c>
      <c r="AY14" s="26">
        <f t="shared" si="9"/>
        <v>25879</v>
      </c>
      <c r="AZ14" s="26">
        <f t="shared" si="10"/>
        <v>34108</v>
      </c>
      <c r="BA14" s="14">
        <f t="shared" si="11"/>
        <v>0.33147740863340935</v>
      </c>
      <c r="BB14" s="14">
        <f t="shared" si="4"/>
        <v>0.11591989213837464</v>
      </c>
      <c r="BC14" s="14">
        <f t="shared" si="5"/>
        <v>0.15278007964201407</v>
      </c>
      <c r="BD14" s="44">
        <f t="shared" si="12"/>
        <v>0.60017738041379798</v>
      </c>
      <c r="BE14" s="14">
        <f t="shared" si="13"/>
        <v>0.47477095213642873</v>
      </c>
    </row>
    <row r="15" spans="1:57" ht="15.75" thickBot="1">
      <c r="A15" s="33" t="s">
        <v>309</v>
      </c>
      <c r="B15" s="39">
        <v>696</v>
      </c>
      <c r="C15" s="41">
        <v>1982</v>
      </c>
      <c r="D15" s="41">
        <v>1430</v>
      </c>
      <c r="E15" s="41">
        <v>20</v>
      </c>
      <c r="F15" s="41">
        <v>1410</v>
      </c>
      <c r="G15" s="41">
        <v>3291</v>
      </c>
      <c r="H15" s="41">
        <v>1</v>
      </c>
      <c r="I15" s="41">
        <v>40</v>
      </c>
      <c r="J15" s="41">
        <v>222</v>
      </c>
      <c r="K15" s="41">
        <v>0</v>
      </c>
      <c r="L15" s="41">
        <v>0</v>
      </c>
      <c r="M15" s="41">
        <v>0</v>
      </c>
      <c r="N15" s="41">
        <v>0</v>
      </c>
      <c r="O15" s="41">
        <v>2</v>
      </c>
      <c r="P15" s="41">
        <v>748</v>
      </c>
      <c r="Q15" s="41">
        <v>1</v>
      </c>
      <c r="R15" s="41">
        <v>1</v>
      </c>
      <c r="S15" s="41">
        <v>4</v>
      </c>
      <c r="T15" s="41">
        <v>149</v>
      </c>
      <c r="U15" s="41">
        <v>1</v>
      </c>
      <c r="V15" s="41">
        <v>65</v>
      </c>
      <c r="W15" s="41">
        <v>6</v>
      </c>
      <c r="X15" s="41">
        <v>0</v>
      </c>
      <c r="Y15" s="41">
        <v>0</v>
      </c>
      <c r="Z15" s="41">
        <v>1</v>
      </c>
      <c r="AA15" s="41">
        <v>0</v>
      </c>
      <c r="AB15" s="41">
        <v>0</v>
      </c>
      <c r="AC15" s="41">
        <v>1</v>
      </c>
      <c r="AD15" s="41">
        <v>0</v>
      </c>
      <c r="AE15" s="41">
        <v>0</v>
      </c>
      <c r="AF15" s="41">
        <v>0</v>
      </c>
      <c r="AG15" s="41">
        <v>0</v>
      </c>
      <c r="AH15" s="41">
        <v>0</v>
      </c>
      <c r="AI15" s="41">
        <v>2</v>
      </c>
      <c r="AJ15" s="41">
        <v>0</v>
      </c>
      <c r="AK15" s="41">
        <v>0</v>
      </c>
      <c r="AL15" s="41">
        <v>0</v>
      </c>
      <c r="AM15" s="41">
        <v>1</v>
      </c>
      <c r="AN15" s="41">
        <v>165</v>
      </c>
      <c r="AO15" s="41">
        <v>1410</v>
      </c>
      <c r="AP15" s="41">
        <v>3</v>
      </c>
      <c r="AQ15" t="str">
        <f t="shared" si="6"/>
        <v>כפר חב"ד</v>
      </c>
      <c r="AR15">
        <f t="shared" si="0"/>
        <v>1410</v>
      </c>
      <c r="AS15">
        <f t="shared" si="1"/>
        <v>222</v>
      </c>
      <c r="AT15" s="26">
        <f t="shared" si="7"/>
        <v>788</v>
      </c>
      <c r="AU15">
        <f t="shared" si="2"/>
        <v>65</v>
      </c>
      <c r="AV15">
        <f t="shared" si="3"/>
        <v>165</v>
      </c>
      <c r="AX15" s="26">
        <f t="shared" si="8"/>
        <v>387</v>
      </c>
      <c r="AY15" s="26">
        <f t="shared" si="9"/>
        <v>789</v>
      </c>
      <c r="AZ15" s="26">
        <f t="shared" si="10"/>
        <v>65</v>
      </c>
      <c r="BA15" s="14">
        <f t="shared" si="11"/>
        <v>0.27446808510638299</v>
      </c>
      <c r="BB15" s="14">
        <f t="shared" si="4"/>
        <v>0.55957446808510636</v>
      </c>
      <c r="BC15" s="14">
        <f t="shared" si="5"/>
        <v>4.6099290780141841E-2</v>
      </c>
      <c r="BD15" s="44">
        <f t="shared" si="12"/>
        <v>0.8801418439716312</v>
      </c>
      <c r="BE15" s="14">
        <f t="shared" si="13"/>
        <v>0.5736434108527132</v>
      </c>
    </row>
    <row r="16" spans="1:57" ht="27" thickBot="1">
      <c r="A16" s="30" t="s">
        <v>254</v>
      </c>
      <c r="B16" s="39">
        <v>3797</v>
      </c>
      <c r="C16" s="41">
        <v>4236</v>
      </c>
      <c r="D16" s="41">
        <v>3953</v>
      </c>
      <c r="E16" s="41">
        <v>20</v>
      </c>
      <c r="F16" s="41">
        <v>3933</v>
      </c>
      <c r="G16" s="41">
        <v>22281</v>
      </c>
      <c r="H16" s="41">
        <v>3</v>
      </c>
      <c r="I16" s="41">
        <v>26</v>
      </c>
      <c r="J16" s="41">
        <v>2906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48</v>
      </c>
      <c r="Q16" s="41">
        <v>0</v>
      </c>
      <c r="R16" s="41">
        <v>0</v>
      </c>
      <c r="S16" s="41">
        <v>0</v>
      </c>
      <c r="T16" s="41">
        <v>2</v>
      </c>
      <c r="U16" s="41">
        <v>0</v>
      </c>
      <c r="V16" s="41">
        <v>14</v>
      </c>
      <c r="W16" s="41">
        <v>0</v>
      </c>
      <c r="X16" s="41">
        <v>0</v>
      </c>
      <c r="Y16" s="41">
        <v>0</v>
      </c>
      <c r="Z16" s="41">
        <v>0</v>
      </c>
      <c r="AA16" s="41">
        <v>1</v>
      </c>
      <c r="AB16" s="41">
        <v>1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41">
        <v>0</v>
      </c>
      <c r="AJ16" s="41">
        <v>0</v>
      </c>
      <c r="AK16" s="41">
        <v>0</v>
      </c>
      <c r="AL16" s="41">
        <v>0</v>
      </c>
      <c r="AM16" s="41">
        <v>0</v>
      </c>
      <c r="AN16" s="41">
        <v>932</v>
      </c>
      <c r="AO16" s="41">
        <v>3933</v>
      </c>
      <c r="AP16" s="41">
        <v>7</v>
      </c>
      <c r="AQ16" t="str">
        <f t="shared" si="6"/>
        <v>מודיעין עילית</v>
      </c>
      <c r="AR16">
        <f t="shared" si="0"/>
        <v>3933</v>
      </c>
      <c r="AS16">
        <f t="shared" si="1"/>
        <v>2906</v>
      </c>
      <c r="AT16" s="26">
        <f t="shared" si="7"/>
        <v>74</v>
      </c>
      <c r="AU16">
        <f t="shared" si="2"/>
        <v>14</v>
      </c>
      <c r="AV16">
        <f t="shared" si="3"/>
        <v>932</v>
      </c>
      <c r="AX16" s="26">
        <f t="shared" si="8"/>
        <v>3838</v>
      </c>
      <c r="AY16" s="26">
        <f t="shared" si="9"/>
        <v>74</v>
      </c>
      <c r="AZ16" s="26">
        <f t="shared" si="10"/>
        <v>14</v>
      </c>
      <c r="BA16" s="14">
        <f t="shared" si="11"/>
        <v>0.97584541062801933</v>
      </c>
      <c r="BB16" s="14">
        <f t="shared" si="4"/>
        <v>1.8815153826595474E-2</v>
      </c>
      <c r="BC16" s="14">
        <f t="shared" si="5"/>
        <v>3.5596236969234682E-3</v>
      </c>
      <c r="BD16" s="44">
        <f t="shared" si="12"/>
        <v>0.99822018815153823</v>
      </c>
      <c r="BE16" s="14">
        <f t="shared" si="13"/>
        <v>0.75716519020323081</v>
      </c>
    </row>
    <row r="17" spans="1:57" ht="15.75" thickBot="1">
      <c r="A17" s="33" t="s">
        <v>210</v>
      </c>
      <c r="B17" s="39">
        <v>246</v>
      </c>
      <c r="C17" s="41">
        <v>11565</v>
      </c>
      <c r="D17" s="41">
        <v>9685</v>
      </c>
      <c r="E17" s="41">
        <v>195</v>
      </c>
      <c r="F17" s="41">
        <v>9490</v>
      </c>
      <c r="G17" s="41">
        <v>7582</v>
      </c>
      <c r="H17" s="41">
        <v>278</v>
      </c>
      <c r="I17" s="41">
        <v>433</v>
      </c>
      <c r="J17" s="41">
        <v>604</v>
      </c>
      <c r="K17" s="41">
        <v>4</v>
      </c>
      <c r="L17" s="41">
        <v>24</v>
      </c>
      <c r="M17" s="41">
        <v>2</v>
      </c>
      <c r="N17" s="41">
        <v>1</v>
      </c>
      <c r="O17" s="41">
        <v>13</v>
      </c>
      <c r="P17" s="41">
        <v>216</v>
      </c>
      <c r="Q17" s="41">
        <v>14</v>
      </c>
      <c r="R17" s="41">
        <v>80</v>
      </c>
      <c r="S17" s="41">
        <v>1309</v>
      </c>
      <c r="T17" s="41">
        <v>430</v>
      </c>
      <c r="U17" s="41">
        <v>338</v>
      </c>
      <c r="V17" s="41">
        <v>1151</v>
      </c>
      <c r="W17" s="41">
        <v>73</v>
      </c>
      <c r="X17" s="41">
        <v>2</v>
      </c>
      <c r="Y17" s="41">
        <v>0</v>
      </c>
      <c r="Z17" s="41">
        <v>34</v>
      </c>
      <c r="AA17" s="41">
        <v>11</v>
      </c>
      <c r="AB17" s="41">
        <v>55</v>
      </c>
      <c r="AC17" s="41">
        <v>125</v>
      </c>
      <c r="AD17" s="41">
        <v>20</v>
      </c>
      <c r="AE17" s="41">
        <v>1</v>
      </c>
      <c r="AF17" s="41">
        <v>0</v>
      </c>
      <c r="AG17" s="41">
        <v>18</v>
      </c>
      <c r="AH17" s="41">
        <v>7</v>
      </c>
      <c r="AI17" s="41">
        <v>64</v>
      </c>
      <c r="AJ17" s="41">
        <v>8</v>
      </c>
      <c r="AK17" s="41">
        <v>19</v>
      </c>
      <c r="AL17" s="41">
        <v>6</v>
      </c>
      <c r="AM17" s="41">
        <v>14</v>
      </c>
      <c r="AN17" s="41">
        <v>4136</v>
      </c>
      <c r="AO17" s="41">
        <v>9490</v>
      </c>
      <c r="AP17" s="41">
        <v>17</v>
      </c>
      <c r="AQ17" t="str">
        <f t="shared" si="6"/>
        <v>נתיבות</v>
      </c>
      <c r="AR17">
        <f t="shared" si="0"/>
        <v>9490</v>
      </c>
      <c r="AS17">
        <f t="shared" si="1"/>
        <v>604</v>
      </c>
      <c r="AT17" s="26">
        <f t="shared" si="7"/>
        <v>649</v>
      </c>
      <c r="AU17">
        <f t="shared" si="2"/>
        <v>1151</v>
      </c>
      <c r="AV17">
        <f t="shared" si="3"/>
        <v>4136</v>
      </c>
      <c r="AX17" s="26">
        <f t="shared" si="8"/>
        <v>4740</v>
      </c>
      <c r="AY17" s="26">
        <f t="shared" si="9"/>
        <v>663</v>
      </c>
      <c r="AZ17" s="26">
        <f t="shared" si="10"/>
        <v>1151</v>
      </c>
      <c r="BA17" s="14">
        <f t="shared" si="11"/>
        <v>0.49947312961011592</v>
      </c>
      <c r="BB17" s="14">
        <f t="shared" si="4"/>
        <v>6.9863013698630141E-2</v>
      </c>
      <c r="BC17" s="14">
        <f t="shared" si="5"/>
        <v>0.12128556375131717</v>
      </c>
      <c r="BD17" s="44">
        <f t="shared" si="12"/>
        <v>0.69062170706006321</v>
      </c>
      <c r="BE17" s="14">
        <f t="shared" si="13"/>
        <v>0.12742616033755275</v>
      </c>
    </row>
    <row r="18" spans="1:57" ht="15.75" thickBot="1">
      <c r="A18" s="30" t="s">
        <v>249</v>
      </c>
      <c r="B18" s="39">
        <v>3660</v>
      </c>
      <c r="C18" s="41">
        <v>1432</v>
      </c>
      <c r="D18" s="41">
        <v>1143</v>
      </c>
      <c r="E18" s="41">
        <v>10</v>
      </c>
      <c r="F18" s="41">
        <v>1133</v>
      </c>
      <c r="G18" s="41">
        <v>6209</v>
      </c>
      <c r="H18" s="41">
        <v>0</v>
      </c>
      <c r="I18" s="41">
        <v>13</v>
      </c>
      <c r="J18" s="41">
        <v>365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41">
        <v>126</v>
      </c>
      <c r="Q18" s="41">
        <v>0</v>
      </c>
      <c r="R18" s="41">
        <v>5</v>
      </c>
      <c r="S18" s="41">
        <v>0</v>
      </c>
      <c r="T18" s="41">
        <v>17</v>
      </c>
      <c r="U18" s="41">
        <v>0</v>
      </c>
      <c r="V18" s="41">
        <v>21</v>
      </c>
      <c r="W18" s="41">
        <v>0</v>
      </c>
      <c r="X18" s="41">
        <v>0</v>
      </c>
      <c r="Y18" s="41">
        <v>0</v>
      </c>
      <c r="Z18" s="41">
        <v>0</v>
      </c>
      <c r="AA18" s="41">
        <v>0</v>
      </c>
      <c r="AB18" s="41">
        <v>0</v>
      </c>
      <c r="AC18" s="41">
        <v>2</v>
      </c>
      <c r="AD18" s="41">
        <v>0</v>
      </c>
      <c r="AE18" s="41">
        <v>0</v>
      </c>
      <c r="AF18" s="41">
        <v>0</v>
      </c>
      <c r="AG18" s="41">
        <v>0</v>
      </c>
      <c r="AH18" s="41">
        <v>0</v>
      </c>
      <c r="AI18" s="41">
        <v>1</v>
      </c>
      <c r="AJ18" s="41">
        <v>0</v>
      </c>
      <c r="AK18" s="41">
        <v>0</v>
      </c>
      <c r="AL18" s="41">
        <v>0</v>
      </c>
      <c r="AM18" s="41">
        <v>0</v>
      </c>
      <c r="AN18" s="41">
        <v>583</v>
      </c>
      <c r="AO18" s="41">
        <v>1133</v>
      </c>
      <c r="AP18" s="41">
        <v>2</v>
      </c>
      <c r="AQ18" t="str">
        <f t="shared" si="6"/>
        <v>עמנואל</v>
      </c>
      <c r="AR18">
        <f t="shared" si="0"/>
        <v>1133</v>
      </c>
      <c r="AS18">
        <f t="shared" si="1"/>
        <v>365</v>
      </c>
      <c r="AT18" s="26">
        <f t="shared" si="7"/>
        <v>139</v>
      </c>
      <c r="AU18">
        <f t="shared" si="2"/>
        <v>21</v>
      </c>
      <c r="AV18">
        <f t="shared" si="3"/>
        <v>583</v>
      </c>
      <c r="AX18" s="26">
        <f t="shared" si="8"/>
        <v>948</v>
      </c>
      <c r="AY18" s="26">
        <f t="shared" si="9"/>
        <v>139</v>
      </c>
      <c r="AZ18" s="26">
        <f t="shared" si="10"/>
        <v>21</v>
      </c>
      <c r="BA18" s="14">
        <f t="shared" si="11"/>
        <v>0.8367166813768756</v>
      </c>
      <c r="BB18" s="14">
        <f t="shared" si="4"/>
        <v>0.12268314210061783</v>
      </c>
      <c r="BC18" s="14">
        <f t="shared" si="5"/>
        <v>1.8534863195057368E-2</v>
      </c>
      <c r="BD18" s="44">
        <f t="shared" si="12"/>
        <v>0.97793468667255079</v>
      </c>
      <c r="BE18" s="14">
        <f t="shared" si="13"/>
        <v>0.38502109704641352</v>
      </c>
    </row>
    <row r="19" spans="1:57" ht="15.75" thickBot="1">
      <c r="A19" s="30" t="s">
        <v>238</v>
      </c>
      <c r="B19" s="39">
        <v>8000</v>
      </c>
      <c r="C19" s="41">
        <v>16632</v>
      </c>
      <c r="D19" s="41">
        <v>12510</v>
      </c>
      <c r="E19" s="41">
        <v>260</v>
      </c>
      <c r="F19" s="41">
        <v>12250</v>
      </c>
      <c r="G19" s="41">
        <v>158004</v>
      </c>
      <c r="H19" s="41">
        <v>1059</v>
      </c>
      <c r="I19" s="41">
        <v>719</v>
      </c>
      <c r="J19" s="41">
        <v>804</v>
      </c>
      <c r="K19" s="41">
        <v>81</v>
      </c>
      <c r="L19" s="41">
        <v>228</v>
      </c>
      <c r="M19" s="41">
        <v>30</v>
      </c>
      <c r="N19" s="41">
        <v>2</v>
      </c>
      <c r="O19" s="41">
        <v>5</v>
      </c>
      <c r="P19" s="41">
        <v>873</v>
      </c>
      <c r="Q19" s="41">
        <v>20</v>
      </c>
      <c r="R19" s="41">
        <v>441</v>
      </c>
      <c r="S19" s="41">
        <v>1083</v>
      </c>
      <c r="T19" s="41">
        <v>363</v>
      </c>
      <c r="U19" s="41">
        <v>170</v>
      </c>
      <c r="V19" s="41">
        <v>1907</v>
      </c>
      <c r="W19" s="41">
        <v>324</v>
      </c>
      <c r="X19" s="41">
        <v>13</v>
      </c>
      <c r="Y19" s="41">
        <v>0</v>
      </c>
      <c r="Z19" s="41">
        <v>4</v>
      </c>
      <c r="AA19" s="41">
        <v>25</v>
      </c>
      <c r="AB19" s="41">
        <v>117</v>
      </c>
      <c r="AC19" s="41">
        <v>250</v>
      </c>
      <c r="AD19" s="41">
        <v>53</v>
      </c>
      <c r="AE19" s="41">
        <v>9</v>
      </c>
      <c r="AF19" s="41">
        <v>0</v>
      </c>
      <c r="AG19" s="41">
        <v>22</v>
      </c>
      <c r="AH19" s="41">
        <v>4</v>
      </c>
      <c r="AI19" s="41">
        <v>128</v>
      </c>
      <c r="AJ19" s="41">
        <v>13</v>
      </c>
      <c r="AK19" s="41">
        <v>103</v>
      </c>
      <c r="AL19" s="41">
        <v>17</v>
      </c>
      <c r="AM19" s="41">
        <v>26</v>
      </c>
      <c r="AN19" s="41">
        <v>3357</v>
      </c>
      <c r="AO19" s="41">
        <v>12250</v>
      </c>
      <c r="AP19" s="41">
        <v>27</v>
      </c>
      <c r="AQ19" t="str">
        <f t="shared" si="6"/>
        <v>צפת</v>
      </c>
      <c r="AR19">
        <f t="shared" si="0"/>
        <v>12250</v>
      </c>
      <c r="AS19">
        <f t="shared" si="1"/>
        <v>804</v>
      </c>
      <c r="AT19" s="26">
        <f t="shared" si="7"/>
        <v>1592</v>
      </c>
      <c r="AU19">
        <f t="shared" si="2"/>
        <v>1907</v>
      </c>
      <c r="AV19">
        <f t="shared" si="3"/>
        <v>3357</v>
      </c>
      <c r="AX19" s="26">
        <f t="shared" si="8"/>
        <v>4161</v>
      </c>
      <c r="AY19" s="26">
        <f t="shared" si="9"/>
        <v>1612</v>
      </c>
      <c r="AZ19" s="26">
        <f t="shared" si="10"/>
        <v>1907</v>
      </c>
      <c r="BA19" s="14">
        <f t="shared" si="11"/>
        <v>0.33967346938775511</v>
      </c>
      <c r="BB19" s="14">
        <f t="shared" si="4"/>
        <v>0.13159183673469388</v>
      </c>
      <c r="BC19" s="14">
        <f t="shared" si="5"/>
        <v>0.15567346938775511</v>
      </c>
      <c r="BD19" s="44">
        <f t="shared" si="12"/>
        <v>0.62693877551020405</v>
      </c>
      <c r="BE19" s="14">
        <f t="shared" si="13"/>
        <v>0.1932227829848594</v>
      </c>
    </row>
    <row r="20" spans="1:57" ht="27" thickBot="1">
      <c r="A20" s="30" t="s">
        <v>425</v>
      </c>
      <c r="B20" s="39">
        <v>1137</v>
      </c>
      <c r="C20" s="41">
        <v>1036</v>
      </c>
      <c r="D20" s="41">
        <v>845</v>
      </c>
      <c r="E20" s="41">
        <v>4</v>
      </c>
      <c r="F20" s="41">
        <v>841</v>
      </c>
      <c r="G20" s="41">
        <v>3209</v>
      </c>
      <c r="H20" s="41">
        <v>7</v>
      </c>
      <c r="I20" s="41">
        <v>21</v>
      </c>
      <c r="J20" s="41">
        <v>607</v>
      </c>
      <c r="K20" s="41">
        <v>0</v>
      </c>
      <c r="L20" s="41">
        <v>0</v>
      </c>
      <c r="M20" s="41">
        <v>0</v>
      </c>
      <c r="N20" s="41">
        <v>0</v>
      </c>
      <c r="O20" s="41">
        <v>2</v>
      </c>
      <c r="P20" s="41">
        <v>15</v>
      </c>
      <c r="Q20" s="41">
        <v>0</v>
      </c>
      <c r="R20" s="41">
        <v>2</v>
      </c>
      <c r="S20" s="41">
        <v>1</v>
      </c>
      <c r="T20" s="41">
        <v>2</v>
      </c>
      <c r="U20" s="41">
        <v>1</v>
      </c>
      <c r="V20" s="41">
        <v>19</v>
      </c>
      <c r="W20" s="41">
        <v>5</v>
      </c>
      <c r="X20" s="41">
        <v>0</v>
      </c>
      <c r="Y20" s="41">
        <v>0</v>
      </c>
      <c r="Z20" s="41">
        <v>0</v>
      </c>
      <c r="AA20" s="41">
        <v>0</v>
      </c>
      <c r="AB20" s="41">
        <v>0</v>
      </c>
      <c r="AC20" s="41">
        <v>1</v>
      </c>
      <c r="AD20" s="41">
        <v>1</v>
      </c>
      <c r="AE20" s="41">
        <v>0</v>
      </c>
      <c r="AF20" s="41">
        <v>0</v>
      </c>
      <c r="AG20" s="41">
        <v>0</v>
      </c>
      <c r="AH20" s="41">
        <v>0</v>
      </c>
      <c r="AI20" s="41">
        <v>1</v>
      </c>
      <c r="AJ20" s="41">
        <v>0</v>
      </c>
      <c r="AK20" s="41">
        <v>0</v>
      </c>
      <c r="AL20" s="41">
        <v>1</v>
      </c>
      <c r="AM20" s="41">
        <v>0</v>
      </c>
      <c r="AN20" s="41">
        <v>155</v>
      </c>
      <c r="AO20" s="41">
        <v>841</v>
      </c>
      <c r="AP20" s="41">
        <v>2</v>
      </c>
      <c r="AQ20" t="str">
        <f t="shared" si="6"/>
        <v>קרית יערים-מוסד</v>
      </c>
      <c r="AR20">
        <f t="shared" si="0"/>
        <v>841</v>
      </c>
      <c r="AS20">
        <f t="shared" si="1"/>
        <v>607</v>
      </c>
      <c r="AT20" s="26">
        <f t="shared" si="7"/>
        <v>36</v>
      </c>
      <c r="AU20">
        <f t="shared" si="2"/>
        <v>19</v>
      </c>
      <c r="AV20">
        <f t="shared" si="3"/>
        <v>155</v>
      </c>
      <c r="AX20" s="26">
        <f t="shared" si="8"/>
        <v>762</v>
      </c>
      <c r="AY20" s="26">
        <f t="shared" si="9"/>
        <v>36</v>
      </c>
      <c r="AZ20" s="26">
        <f t="shared" si="10"/>
        <v>19</v>
      </c>
      <c r="BA20" s="14">
        <f t="shared" si="11"/>
        <v>0.90606420927467302</v>
      </c>
      <c r="BB20" s="14">
        <f t="shared" si="4"/>
        <v>4.2806183115338882E-2</v>
      </c>
      <c r="BC20" s="14">
        <f t="shared" si="5"/>
        <v>2.2592152199762187E-2</v>
      </c>
      <c r="BD20" s="44">
        <f t="shared" si="12"/>
        <v>0.9714625445897741</v>
      </c>
      <c r="BE20" s="14">
        <f t="shared" si="13"/>
        <v>0.79658792650918631</v>
      </c>
    </row>
    <row r="21" spans="1:57" ht="27" thickBot="1">
      <c r="A21" s="33" t="s">
        <v>345</v>
      </c>
      <c r="B21" s="39">
        <v>1034</v>
      </c>
      <c r="C21" s="41">
        <v>12979</v>
      </c>
      <c r="D21" s="41">
        <v>10082</v>
      </c>
      <c r="E21" s="41">
        <v>272</v>
      </c>
      <c r="F21" s="41">
        <v>9810</v>
      </c>
      <c r="G21" s="41">
        <v>28890</v>
      </c>
      <c r="H21" s="41">
        <v>859</v>
      </c>
      <c r="I21" s="41">
        <v>574</v>
      </c>
      <c r="J21" s="41">
        <v>304</v>
      </c>
      <c r="K21" s="41">
        <v>0</v>
      </c>
      <c r="L21" s="41">
        <v>68</v>
      </c>
      <c r="M21" s="41">
        <v>3</v>
      </c>
      <c r="N21" s="41">
        <v>2</v>
      </c>
      <c r="O21" s="41">
        <v>6</v>
      </c>
      <c r="P21" s="41">
        <v>528</v>
      </c>
      <c r="Q21" s="41">
        <v>76</v>
      </c>
      <c r="R21" s="41">
        <v>169</v>
      </c>
      <c r="S21" s="41">
        <v>387</v>
      </c>
      <c r="T21" s="41">
        <v>240</v>
      </c>
      <c r="U21" s="41">
        <v>742</v>
      </c>
      <c r="V21" s="41">
        <v>1584</v>
      </c>
      <c r="W21" s="41">
        <v>135</v>
      </c>
      <c r="X21" s="41">
        <v>3</v>
      </c>
      <c r="Y21" s="41">
        <v>0</v>
      </c>
      <c r="Z21" s="41">
        <v>2</v>
      </c>
      <c r="AA21" s="41">
        <v>19</v>
      </c>
      <c r="AB21" s="41">
        <v>136</v>
      </c>
      <c r="AC21" s="41">
        <v>394</v>
      </c>
      <c r="AD21" s="41">
        <v>45</v>
      </c>
      <c r="AE21" s="41">
        <v>12</v>
      </c>
      <c r="AF21" s="41">
        <v>0</v>
      </c>
      <c r="AG21" s="41">
        <v>16</v>
      </c>
      <c r="AH21" s="41">
        <v>14</v>
      </c>
      <c r="AI21" s="41">
        <v>59</v>
      </c>
      <c r="AJ21" s="41">
        <v>3</v>
      </c>
      <c r="AK21" s="41">
        <v>5</v>
      </c>
      <c r="AL21" s="41">
        <v>11</v>
      </c>
      <c r="AM21" s="41">
        <v>13</v>
      </c>
      <c r="AN21" s="41">
        <v>3401</v>
      </c>
      <c r="AO21" s="41">
        <v>9810</v>
      </c>
      <c r="AP21" s="41">
        <v>20</v>
      </c>
      <c r="AQ21" t="str">
        <f t="shared" si="6"/>
        <v>קרית מלאכי</v>
      </c>
      <c r="AR21">
        <f t="shared" si="0"/>
        <v>9810</v>
      </c>
      <c r="AS21">
        <f t="shared" si="1"/>
        <v>304</v>
      </c>
      <c r="AT21" s="26">
        <f t="shared" si="7"/>
        <v>1102</v>
      </c>
      <c r="AU21">
        <f t="shared" si="2"/>
        <v>1584</v>
      </c>
      <c r="AV21">
        <f t="shared" si="3"/>
        <v>3401</v>
      </c>
      <c r="AX21" s="26">
        <f t="shared" si="8"/>
        <v>3705</v>
      </c>
      <c r="AY21" s="26">
        <f t="shared" si="9"/>
        <v>1178</v>
      </c>
      <c r="AZ21" s="26">
        <f t="shared" si="10"/>
        <v>1584</v>
      </c>
      <c r="BA21" s="14">
        <f t="shared" si="11"/>
        <v>0.37767584097859325</v>
      </c>
      <c r="BB21" s="14">
        <f t="shared" si="4"/>
        <v>0.12008154943934761</v>
      </c>
      <c r="BC21" s="14">
        <f t="shared" si="5"/>
        <v>0.16146788990825689</v>
      </c>
      <c r="BD21" s="44">
        <f t="shared" si="12"/>
        <v>0.65922528032619776</v>
      </c>
      <c r="BE21" s="14">
        <f t="shared" si="13"/>
        <v>8.2051282051282051E-2</v>
      </c>
    </row>
    <row r="22" spans="1:57" ht="15.75" thickBot="1">
      <c r="A22" s="30" t="s">
        <v>250</v>
      </c>
      <c r="B22" s="39">
        <v>922</v>
      </c>
      <c r="C22" s="41">
        <v>3545</v>
      </c>
      <c r="D22" s="41">
        <v>3143</v>
      </c>
      <c r="E22" s="41">
        <v>36</v>
      </c>
      <c r="F22" s="41">
        <v>3107</v>
      </c>
      <c r="G22" s="41">
        <v>6565</v>
      </c>
      <c r="H22" s="41">
        <v>158</v>
      </c>
      <c r="I22" s="41">
        <v>109</v>
      </c>
      <c r="J22" s="41">
        <v>1084</v>
      </c>
      <c r="K22" s="41">
        <v>0</v>
      </c>
      <c r="L22" s="41">
        <v>5</v>
      </c>
      <c r="M22" s="41">
        <v>0</v>
      </c>
      <c r="N22" s="41">
        <v>0</v>
      </c>
      <c r="O22" s="41">
        <v>0</v>
      </c>
      <c r="P22" s="41">
        <v>40</v>
      </c>
      <c r="Q22" s="41">
        <v>0</v>
      </c>
      <c r="R22" s="41">
        <v>88</v>
      </c>
      <c r="S22" s="41">
        <v>68</v>
      </c>
      <c r="T22" s="41">
        <v>40</v>
      </c>
      <c r="U22" s="41">
        <v>7</v>
      </c>
      <c r="V22" s="41">
        <v>274</v>
      </c>
      <c r="W22" s="41">
        <v>41</v>
      </c>
      <c r="X22" s="41">
        <v>1</v>
      </c>
      <c r="Y22" s="41">
        <v>0</v>
      </c>
      <c r="Z22" s="41">
        <v>0</v>
      </c>
      <c r="AA22" s="41">
        <v>0</v>
      </c>
      <c r="AB22" s="41">
        <v>20</v>
      </c>
      <c r="AC22" s="41">
        <v>52</v>
      </c>
      <c r="AD22" s="41">
        <v>6</v>
      </c>
      <c r="AE22" s="41">
        <v>1</v>
      </c>
      <c r="AF22" s="41">
        <v>0</v>
      </c>
      <c r="AG22" s="41">
        <v>2</v>
      </c>
      <c r="AH22" s="41">
        <v>0</v>
      </c>
      <c r="AI22" s="41">
        <v>11</v>
      </c>
      <c r="AJ22" s="41">
        <v>0</v>
      </c>
      <c r="AK22" s="41">
        <v>0</v>
      </c>
      <c r="AL22" s="41">
        <v>0</v>
      </c>
      <c r="AM22" s="41">
        <v>3</v>
      </c>
      <c r="AN22" s="41">
        <v>1097</v>
      </c>
      <c r="AO22" s="41">
        <v>3107</v>
      </c>
      <c r="AP22" s="41">
        <v>5</v>
      </c>
      <c r="AQ22" t="str">
        <f t="shared" si="6"/>
        <v>רכסים</v>
      </c>
      <c r="AR22">
        <f t="shared" si="0"/>
        <v>3107</v>
      </c>
      <c r="AS22">
        <f t="shared" si="1"/>
        <v>1084</v>
      </c>
      <c r="AT22" s="26">
        <f t="shared" si="7"/>
        <v>149</v>
      </c>
      <c r="AU22">
        <f t="shared" si="2"/>
        <v>274</v>
      </c>
      <c r="AV22">
        <f t="shared" si="3"/>
        <v>1097</v>
      </c>
      <c r="AX22" s="26">
        <f t="shared" si="8"/>
        <v>2181</v>
      </c>
      <c r="AY22" s="26">
        <f t="shared" si="9"/>
        <v>149</v>
      </c>
      <c r="AZ22" s="26">
        <f t="shared" si="10"/>
        <v>274</v>
      </c>
      <c r="BA22" s="14">
        <f t="shared" si="11"/>
        <v>0.70196330865786938</v>
      </c>
      <c r="BB22" s="14">
        <f t="shared" si="4"/>
        <v>4.7956227872545866E-2</v>
      </c>
      <c r="BC22" s="14">
        <f t="shared" si="5"/>
        <v>8.8187962664950117E-2</v>
      </c>
      <c r="BD22" s="44">
        <f t="shared" si="12"/>
        <v>0.83810749919536531</v>
      </c>
      <c r="BE22" s="14">
        <f t="shared" si="13"/>
        <v>0.49701971572673087</v>
      </c>
    </row>
    <row r="23" spans="1:57">
      <c r="A23" t="s">
        <v>173</v>
      </c>
      <c r="B23">
        <v>2560</v>
      </c>
      <c r="C23">
        <v>17961</v>
      </c>
      <c r="D23">
        <v>12744</v>
      </c>
      <c r="E23">
        <v>378</v>
      </c>
      <c r="F23">
        <v>12366</v>
      </c>
      <c r="G23">
        <v>58982</v>
      </c>
      <c r="H23">
        <v>2745</v>
      </c>
      <c r="I23">
        <v>185</v>
      </c>
      <c r="J23">
        <v>485</v>
      </c>
      <c r="K23">
        <v>8</v>
      </c>
      <c r="L23">
        <v>40</v>
      </c>
      <c r="M23">
        <v>27</v>
      </c>
      <c r="N23">
        <v>9</v>
      </c>
      <c r="O23">
        <v>12</v>
      </c>
      <c r="P23">
        <v>307</v>
      </c>
      <c r="Q23">
        <v>15</v>
      </c>
      <c r="R23">
        <v>896</v>
      </c>
      <c r="S23">
        <v>1587</v>
      </c>
      <c r="T23">
        <v>852</v>
      </c>
      <c r="U23">
        <v>246</v>
      </c>
      <c r="V23">
        <v>1319</v>
      </c>
      <c r="W23">
        <v>1162</v>
      </c>
      <c r="X23">
        <v>8</v>
      </c>
      <c r="Y23">
        <v>0</v>
      </c>
      <c r="Z23">
        <v>121</v>
      </c>
      <c r="AA23">
        <v>8</v>
      </c>
      <c r="AB23">
        <v>333</v>
      </c>
      <c r="AC23">
        <v>606</v>
      </c>
      <c r="AD23">
        <v>159</v>
      </c>
      <c r="AE23">
        <v>17</v>
      </c>
      <c r="AF23">
        <v>0</v>
      </c>
      <c r="AG23">
        <v>34</v>
      </c>
      <c r="AH23">
        <v>10</v>
      </c>
      <c r="AI23">
        <v>226</v>
      </c>
      <c r="AJ23">
        <v>12</v>
      </c>
      <c r="AK23">
        <v>113</v>
      </c>
      <c r="AL23">
        <v>13</v>
      </c>
      <c r="AM23">
        <v>52</v>
      </c>
      <c r="AN23">
        <v>759</v>
      </c>
      <c r="AO23">
        <v>12366</v>
      </c>
      <c r="AP23">
        <v>28</v>
      </c>
      <c r="AQ23" t="str">
        <f t="shared" ref="AQ23" si="14">A23</f>
        <v>ערד</v>
      </c>
      <c r="AR23">
        <f t="shared" ref="AR23" si="15">F23</f>
        <v>12366</v>
      </c>
      <c r="AS23">
        <f t="shared" ref="AS23" si="16">J23</f>
        <v>485</v>
      </c>
      <c r="AT23" s="26">
        <f t="shared" ref="AT23" si="17">I23+P23</f>
        <v>492</v>
      </c>
      <c r="AU23">
        <f t="shared" ref="AU23" si="18">V23</f>
        <v>1319</v>
      </c>
      <c r="AV23">
        <f t="shared" ref="AV23" si="19">AN23</f>
        <v>759</v>
      </c>
      <c r="AX23" s="26">
        <f t="shared" ref="AX23" si="20">AV23+AS23</f>
        <v>1244</v>
      </c>
      <c r="AY23" s="26">
        <f t="shared" ref="AY23" si="21">AT23+Q23</f>
        <v>507</v>
      </c>
      <c r="AZ23" s="26">
        <f t="shared" ref="AZ23" si="22">AU23</f>
        <v>1319</v>
      </c>
      <c r="BA23" s="14">
        <f t="shared" ref="BA23" si="23">AX23/$AR23</f>
        <v>0.10059841500889535</v>
      </c>
      <c r="BB23" s="14">
        <f t="shared" ref="BB23" si="24">AY23/$AR23</f>
        <v>4.0999514798641438E-2</v>
      </c>
      <c r="BC23" s="14">
        <f t="shared" ref="BC23" si="25">AZ23/$AR23</f>
        <v>0.10666343199094291</v>
      </c>
      <c r="BD23" s="44">
        <f t="shared" ref="BD23" si="26">SUM(BA23:BC23)</f>
        <v>0.24826136179847971</v>
      </c>
      <c r="BE23" s="14">
        <f t="shared" si="13"/>
        <v>0.38987138263665594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3"/>
  <sheetViews>
    <sheetView rightToLeft="1" topLeftCell="A5" workbookViewId="0">
      <selection activeCell="B23" sqref="B23:AP23"/>
    </sheetView>
  </sheetViews>
  <sheetFormatPr defaultRowHeight="15"/>
  <cols>
    <col min="3" max="4" width="11.5703125" bestFit="1" customWidth="1"/>
    <col min="5" max="5" width="9.5703125" bestFit="1" customWidth="1"/>
    <col min="6" max="6" width="11.5703125" bestFit="1" customWidth="1"/>
    <col min="7" max="7" width="9.28515625" bestFit="1" customWidth="1"/>
    <col min="8" max="10" width="10.5703125" bestFit="1" customWidth="1"/>
    <col min="11" max="16" width="9.28515625" bestFit="1" customWidth="1"/>
    <col min="17" max="17" width="10.5703125" bestFit="1" customWidth="1"/>
    <col min="18" max="18" width="9.5703125" bestFit="1" customWidth="1"/>
    <col min="19" max="19" width="10.5703125" bestFit="1" customWidth="1"/>
    <col min="20" max="20" width="9.5703125" bestFit="1" customWidth="1"/>
    <col min="21" max="22" width="10.5703125" bestFit="1" customWidth="1"/>
    <col min="23" max="23" width="9.28515625" bestFit="1" customWidth="1"/>
    <col min="24" max="24" width="9.5703125" bestFit="1" customWidth="1"/>
    <col min="25" max="31" width="9.28515625" bestFit="1" customWidth="1"/>
    <col min="32" max="32" width="9.5703125" bestFit="1" customWidth="1"/>
    <col min="33" max="34" width="9.28515625" bestFit="1" customWidth="1"/>
    <col min="35" max="35" width="10.5703125" bestFit="1" customWidth="1"/>
    <col min="36" max="36" width="9.28515625" bestFit="1" customWidth="1"/>
  </cols>
  <sheetData>
    <row r="1" spans="1:51" ht="15.75" thickBot="1">
      <c r="A1" s="13" t="s">
        <v>258</v>
      </c>
      <c r="B1" s="37" t="s">
        <v>387</v>
      </c>
      <c r="C1" s="40" t="s">
        <v>427</v>
      </c>
      <c r="D1" s="40" t="s">
        <v>428</v>
      </c>
      <c r="E1" s="40" t="s">
        <v>390</v>
      </c>
      <c r="F1" s="40" t="s">
        <v>391</v>
      </c>
      <c r="G1" s="40" t="s">
        <v>258</v>
      </c>
      <c r="H1" s="40" t="s">
        <v>429</v>
      </c>
      <c r="I1" s="40" t="s">
        <v>394</v>
      </c>
      <c r="J1" s="40" t="s">
        <v>259</v>
      </c>
      <c r="K1" s="40" t="s">
        <v>395</v>
      </c>
      <c r="L1" s="40" t="s">
        <v>397</v>
      </c>
      <c r="M1" s="40" t="s">
        <v>398</v>
      </c>
      <c r="N1" s="40" t="s">
        <v>399</v>
      </c>
      <c r="O1" s="40" t="s">
        <v>430</v>
      </c>
      <c r="P1" s="40" t="s">
        <v>431</v>
      </c>
      <c r="Q1" s="40" t="s">
        <v>402</v>
      </c>
      <c r="R1" s="40" t="s">
        <v>403</v>
      </c>
      <c r="S1" s="40" t="s">
        <v>404</v>
      </c>
      <c r="T1" s="40" t="s">
        <v>405</v>
      </c>
      <c r="U1" s="40" t="s">
        <v>406</v>
      </c>
      <c r="V1" s="40" t="s">
        <v>407</v>
      </c>
      <c r="W1" s="40" t="s">
        <v>408</v>
      </c>
      <c r="X1" s="40" t="s">
        <v>410</v>
      </c>
      <c r="Y1" s="40" t="s">
        <v>411</v>
      </c>
      <c r="Z1" s="40" t="s">
        <v>432</v>
      </c>
      <c r="AA1" s="40" t="s">
        <v>413</v>
      </c>
      <c r="AB1" s="40" t="s">
        <v>433</v>
      </c>
      <c r="AC1" s="40" t="s">
        <v>434</v>
      </c>
      <c r="AD1" s="40" t="s">
        <v>416</v>
      </c>
      <c r="AE1" s="40" t="s">
        <v>435</v>
      </c>
      <c r="AF1" s="40" t="s">
        <v>419</v>
      </c>
      <c r="AG1" s="40" t="s">
        <v>261</v>
      </c>
      <c r="AH1" s="40" t="s">
        <v>422</v>
      </c>
      <c r="AI1" s="40" t="s">
        <v>262</v>
      </c>
      <c r="AJ1" s="40" t="s">
        <v>436</v>
      </c>
      <c r="AL1" t="str">
        <f>F1</f>
        <v>כשרים</v>
      </c>
      <c r="AM1" t="str">
        <f>J1</f>
        <v>ג</v>
      </c>
      <c r="AN1" t="s">
        <v>260</v>
      </c>
      <c r="AO1" t="str">
        <f>U1</f>
        <v>מחל</v>
      </c>
      <c r="AP1" t="str">
        <f>AI1</f>
        <v>שס</v>
      </c>
      <c r="AR1" t="s">
        <v>477</v>
      </c>
      <c r="AS1" t="s">
        <v>478</v>
      </c>
      <c r="AT1" t="s">
        <v>479</v>
      </c>
      <c r="AU1" t="s">
        <v>480</v>
      </c>
      <c r="AV1" t="s">
        <v>481</v>
      </c>
      <c r="AW1" t="s">
        <v>482</v>
      </c>
      <c r="AX1" t="s">
        <v>483</v>
      </c>
      <c r="AY1" t="s">
        <v>502</v>
      </c>
    </row>
    <row r="2" spans="1:51" ht="15.75" thickBot="1">
      <c r="A2" s="30" t="s">
        <v>231</v>
      </c>
      <c r="B2" s="39">
        <v>31</v>
      </c>
      <c r="C2" s="41">
        <v>15407</v>
      </c>
      <c r="D2" s="41">
        <v>9866</v>
      </c>
      <c r="E2" s="41">
        <v>192</v>
      </c>
      <c r="F2" s="41">
        <v>9674</v>
      </c>
      <c r="G2" s="41">
        <v>0</v>
      </c>
      <c r="H2" s="41">
        <v>370</v>
      </c>
      <c r="I2" s="41">
        <v>415</v>
      </c>
      <c r="J2" s="41">
        <v>1080</v>
      </c>
      <c r="K2" s="41">
        <v>3</v>
      </c>
      <c r="L2" s="41">
        <v>4</v>
      </c>
      <c r="M2" s="41">
        <v>4</v>
      </c>
      <c r="N2" s="41">
        <v>0</v>
      </c>
      <c r="O2" s="41">
        <v>49</v>
      </c>
      <c r="P2" s="41">
        <v>5</v>
      </c>
      <c r="Q2" s="41">
        <v>424</v>
      </c>
      <c r="R2" s="41">
        <v>473</v>
      </c>
      <c r="S2" s="41">
        <v>1084</v>
      </c>
      <c r="T2" s="41">
        <v>498</v>
      </c>
      <c r="U2" s="41">
        <v>2642</v>
      </c>
      <c r="V2" s="41">
        <v>293</v>
      </c>
      <c r="W2" s="41">
        <v>13</v>
      </c>
      <c r="X2" s="41">
        <v>88</v>
      </c>
      <c r="Y2" s="41">
        <v>13</v>
      </c>
      <c r="Z2" s="41">
        <v>7</v>
      </c>
      <c r="AA2" s="41">
        <v>7</v>
      </c>
      <c r="AB2" s="41">
        <v>4</v>
      </c>
      <c r="AC2" s="41">
        <v>4</v>
      </c>
      <c r="AD2" s="41">
        <v>8</v>
      </c>
      <c r="AE2" s="41">
        <v>5</v>
      </c>
      <c r="AF2" s="41">
        <v>56</v>
      </c>
      <c r="AG2" s="41">
        <v>1</v>
      </c>
      <c r="AH2" s="41">
        <v>15</v>
      </c>
      <c r="AI2" s="41">
        <v>2109</v>
      </c>
      <c r="AJ2" s="41">
        <v>25</v>
      </c>
      <c r="AK2" t="str">
        <f>A2</f>
        <v>אופקים</v>
      </c>
      <c r="AL2">
        <f t="shared" ref="AL2:AL22" si="0">F2</f>
        <v>9674</v>
      </c>
      <c r="AM2">
        <f t="shared" ref="AM2:AM22" si="1">J2</f>
        <v>1080</v>
      </c>
      <c r="AN2" s="26">
        <f>I2+X2</f>
        <v>503</v>
      </c>
      <c r="AO2">
        <f t="shared" ref="AO2:AO22" si="2">U2</f>
        <v>2642</v>
      </c>
      <c r="AP2">
        <f t="shared" ref="AP2:AP22" si="3">AI2</f>
        <v>2109</v>
      </c>
      <c r="AR2" s="26">
        <f>AP2+AM2</f>
        <v>3189</v>
      </c>
      <c r="AS2" s="26">
        <f>AN2+K2</f>
        <v>506</v>
      </c>
      <c r="AT2" s="26">
        <f>AO2</f>
        <v>2642</v>
      </c>
      <c r="AU2" s="14">
        <f>AR2/$AL2</f>
        <v>0.32964647508786438</v>
      </c>
      <c r="AV2" s="14">
        <f t="shared" ref="AV2:AV22" si="4">AS2/$AL2</f>
        <v>5.230514781889601E-2</v>
      </c>
      <c r="AW2" s="14">
        <f t="shared" ref="AW2:AW22" si="5">AT2/$AL2</f>
        <v>0.27310316311763488</v>
      </c>
      <c r="AX2" s="44">
        <f>SUM(AU2:AW2)</f>
        <v>0.65505478602439526</v>
      </c>
      <c r="AY2" s="14">
        <f>AM2/AR2</f>
        <v>0.33866415804327377</v>
      </c>
    </row>
    <row r="3" spans="1:51" ht="15.75" thickBot="1">
      <c r="A3" s="30" t="s">
        <v>246</v>
      </c>
      <c r="B3" s="39">
        <v>1309</v>
      </c>
      <c r="C3" s="41">
        <v>7042</v>
      </c>
      <c r="D3" s="41">
        <v>6407</v>
      </c>
      <c r="E3" s="41">
        <v>42</v>
      </c>
      <c r="F3" s="41">
        <v>6365</v>
      </c>
      <c r="G3" s="41">
        <v>0</v>
      </c>
      <c r="H3" s="41">
        <v>4</v>
      </c>
      <c r="I3" s="41">
        <v>480</v>
      </c>
      <c r="J3" s="41">
        <v>2299</v>
      </c>
      <c r="K3" s="41">
        <v>0</v>
      </c>
      <c r="L3" s="41">
        <v>0</v>
      </c>
      <c r="M3" s="41">
        <v>1</v>
      </c>
      <c r="N3" s="41">
        <v>0</v>
      </c>
      <c r="O3" s="41">
        <v>13</v>
      </c>
      <c r="P3" s="41">
        <v>0</v>
      </c>
      <c r="Q3" s="41">
        <v>6</v>
      </c>
      <c r="R3" s="41">
        <v>0</v>
      </c>
      <c r="S3" s="41">
        <v>162</v>
      </c>
      <c r="T3" s="41">
        <v>14</v>
      </c>
      <c r="U3" s="41">
        <v>224</v>
      </c>
      <c r="V3" s="41">
        <v>2</v>
      </c>
      <c r="W3" s="41">
        <v>21</v>
      </c>
      <c r="X3" s="41">
        <v>129</v>
      </c>
      <c r="Y3" s="41">
        <v>1</v>
      </c>
      <c r="Z3" s="41">
        <v>0</v>
      </c>
      <c r="AA3" s="41">
        <v>0</v>
      </c>
      <c r="AB3" s="41">
        <v>0</v>
      </c>
      <c r="AC3" s="41">
        <v>0</v>
      </c>
      <c r="AD3" s="41">
        <v>0</v>
      </c>
      <c r="AE3" s="41">
        <v>0</v>
      </c>
      <c r="AF3" s="41">
        <v>4</v>
      </c>
      <c r="AG3" s="41">
        <v>0</v>
      </c>
      <c r="AH3" s="41">
        <v>1</v>
      </c>
      <c r="AI3" s="41">
        <v>3004</v>
      </c>
      <c r="AJ3" s="41">
        <v>10</v>
      </c>
      <c r="AK3" t="str">
        <f t="shared" ref="AK3:AK22" si="6">A3</f>
        <v>אלעד</v>
      </c>
      <c r="AL3">
        <f t="shared" si="0"/>
        <v>6365</v>
      </c>
      <c r="AM3">
        <f t="shared" si="1"/>
        <v>2299</v>
      </c>
      <c r="AN3" s="26">
        <f t="shared" ref="AN3:AN22" si="7">I3+X3</f>
        <v>609</v>
      </c>
      <c r="AO3">
        <f t="shared" si="2"/>
        <v>224</v>
      </c>
      <c r="AP3">
        <f t="shared" si="3"/>
        <v>3004</v>
      </c>
      <c r="AR3" s="26">
        <f t="shared" ref="AR3:AR22" si="8">AP3+AM3</f>
        <v>5303</v>
      </c>
      <c r="AS3" s="26">
        <f t="shared" ref="AS3:AS22" si="9">AN3+K3</f>
        <v>609</v>
      </c>
      <c r="AT3" s="26">
        <f t="shared" ref="AT3:AT22" si="10">AO3</f>
        <v>224</v>
      </c>
      <c r="AU3" s="14">
        <f t="shared" ref="AU3:AU22" si="11">AR3/$AL3</f>
        <v>0.83315003927729769</v>
      </c>
      <c r="AV3" s="14">
        <f t="shared" si="4"/>
        <v>9.5679497250589163E-2</v>
      </c>
      <c r="AW3" s="14">
        <f t="shared" si="5"/>
        <v>3.5192458758837392E-2</v>
      </c>
      <c r="AX3" s="44">
        <f t="shared" ref="AX3:AX22" si="12">SUM(AU3:AW3)</f>
        <v>0.96402199528672428</v>
      </c>
      <c r="AY3" s="14">
        <f t="shared" ref="AY3:AY23" si="13">AM3/AR3</f>
        <v>0.43352819158966621</v>
      </c>
    </row>
    <row r="4" spans="1:51" ht="15.75" thickBot="1">
      <c r="A4" s="33" t="s">
        <v>194</v>
      </c>
      <c r="B4" s="39">
        <v>70</v>
      </c>
      <c r="C4" s="41">
        <v>137648</v>
      </c>
      <c r="D4" s="41">
        <v>87640</v>
      </c>
      <c r="E4" s="41">
        <v>1870</v>
      </c>
      <c r="F4" s="41">
        <v>85770</v>
      </c>
      <c r="G4" s="41">
        <v>0</v>
      </c>
      <c r="H4" s="41">
        <v>5110</v>
      </c>
      <c r="I4" s="41">
        <v>1907</v>
      </c>
      <c r="J4" s="41">
        <v>6675</v>
      </c>
      <c r="K4" s="41">
        <v>24</v>
      </c>
      <c r="L4" s="41">
        <v>36</v>
      </c>
      <c r="M4" s="41">
        <v>24</v>
      </c>
      <c r="N4" s="41">
        <v>0</v>
      </c>
      <c r="O4" s="41">
        <v>138</v>
      </c>
      <c r="P4" s="41">
        <v>33</v>
      </c>
      <c r="Q4" s="41">
        <v>12286</v>
      </c>
      <c r="R4" s="41">
        <v>3485</v>
      </c>
      <c r="S4" s="41">
        <v>10614</v>
      </c>
      <c r="T4" s="41">
        <v>2906</v>
      </c>
      <c r="U4" s="41">
        <v>27056</v>
      </c>
      <c r="V4" s="41">
        <v>1498</v>
      </c>
      <c r="W4" s="41">
        <v>131</v>
      </c>
      <c r="X4" s="41">
        <v>440</v>
      </c>
      <c r="Y4" s="41">
        <v>83</v>
      </c>
      <c r="Z4" s="41">
        <v>57</v>
      </c>
      <c r="AA4" s="41">
        <v>107</v>
      </c>
      <c r="AB4" s="41">
        <v>34</v>
      </c>
      <c r="AC4" s="41">
        <v>24</v>
      </c>
      <c r="AD4" s="41">
        <v>57</v>
      </c>
      <c r="AE4" s="41">
        <v>64</v>
      </c>
      <c r="AF4" s="41">
        <v>452</v>
      </c>
      <c r="AG4" s="41">
        <v>17</v>
      </c>
      <c r="AH4" s="41">
        <v>178</v>
      </c>
      <c r="AI4" s="41">
        <v>12334</v>
      </c>
      <c r="AJ4" s="41">
        <v>217</v>
      </c>
      <c r="AK4" t="str">
        <f t="shared" si="6"/>
        <v>אשדוד</v>
      </c>
      <c r="AL4">
        <f t="shared" si="0"/>
        <v>85770</v>
      </c>
      <c r="AM4">
        <f t="shared" si="1"/>
        <v>6675</v>
      </c>
      <c r="AN4" s="26">
        <f t="shared" si="7"/>
        <v>2347</v>
      </c>
      <c r="AO4">
        <f t="shared" si="2"/>
        <v>27056</v>
      </c>
      <c r="AP4">
        <f t="shared" si="3"/>
        <v>12334</v>
      </c>
      <c r="AR4" s="26">
        <f t="shared" si="8"/>
        <v>19009</v>
      </c>
      <c r="AS4" s="26">
        <f t="shared" si="9"/>
        <v>2371</v>
      </c>
      <c r="AT4" s="26">
        <f t="shared" si="10"/>
        <v>27056</v>
      </c>
      <c r="AU4" s="14">
        <f t="shared" si="11"/>
        <v>0.22162760872099802</v>
      </c>
      <c r="AV4" s="14">
        <f t="shared" si="4"/>
        <v>2.7643698262795849E-2</v>
      </c>
      <c r="AW4" s="14">
        <f t="shared" si="5"/>
        <v>0.31544829194356999</v>
      </c>
      <c r="AX4" s="44">
        <f t="shared" si="12"/>
        <v>0.5647195989273639</v>
      </c>
      <c r="AY4" s="14">
        <f t="shared" si="13"/>
        <v>0.35114945552106896</v>
      </c>
    </row>
    <row r="5" spans="1:51" ht="15.75" thickBot="1">
      <c r="A5" s="33" t="s">
        <v>235</v>
      </c>
      <c r="B5" s="39">
        <v>9200</v>
      </c>
      <c r="C5" s="41">
        <v>11510</v>
      </c>
      <c r="D5" s="41">
        <v>7167</v>
      </c>
      <c r="E5" s="41">
        <v>109</v>
      </c>
      <c r="F5" s="41">
        <v>7058</v>
      </c>
      <c r="G5" s="41">
        <v>0</v>
      </c>
      <c r="H5" s="41">
        <v>326</v>
      </c>
      <c r="I5" s="41">
        <v>467</v>
      </c>
      <c r="J5" s="41">
        <v>180</v>
      </c>
      <c r="K5" s="41">
        <v>2</v>
      </c>
      <c r="L5" s="41">
        <v>2</v>
      </c>
      <c r="M5" s="41">
        <v>0</v>
      </c>
      <c r="N5" s="41">
        <v>0</v>
      </c>
      <c r="O5" s="41">
        <v>35</v>
      </c>
      <c r="P5" s="41">
        <v>0</v>
      </c>
      <c r="Q5" s="41">
        <v>209</v>
      </c>
      <c r="R5" s="41">
        <v>73</v>
      </c>
      <c r="S5" s="41">
        <v>307</v>
      </c>
      <c r="T5" s="41">
        <v>358</v>
      </c>
      <c r="U5" s="41">
        <v>3031</v>
      </c>
      <c r="V5" s="41">
        <v>67</v>
      </c>
      <c r="W5" s="41">
        <v>11</v>
      </c>
      <c r="X5" s="41">
        <v>77</v>
      </c>
      <c r="Y5" s="41">
        <v>4</v>
      </c>
      <c r="Z5" s="41">
        <v>0</v>
      </c>
      <c r="AA5" s="41">
        <v>2</v>
      </c>
      <c r="AB5" s="41">
        <v>3</v>
      </c>
      <c r="AC5" s="41">
        <v>2</v>
      </c>
      <c r="AD5" s="41">
        <v>1</v>
      </c>
      <c r="AE5" s="41">
        <v>4</v>
      </c>
      <c r="AF5" s="41">
        <v>88</v>
      </c>
      <c r="AG5" s="41">
        <v>1</v>
      </c>
      <c r="AH5" s="41">
        <v>12</v>
      </c>
      <c r="AI5" s="41">
        <v>1796</v>
      </c>
      <c r="AJ5" s="41">
        <v>17</v>
      </c>
      <c r="AK5" t="str">
        <f t="shared" si="6"/>
        <v>בית שאן</v>
      </c>
      <c r="AL5">
        <f t="shared" si="0"/>
        <v>7058</v>
      </c>
      <c r="AM5">
        <f t="shared" si="1"/>
        <v>180</v>
      </c>
      <c r="AN5" s="26">
        <f t="shared" si="7"/>
        <v>544</v>
      </c>
      <c r="AO5">
        <f t="shared" si="2"/>
        <v>3031</v>
      </c>
      <c r="AP5">
        <f t="shared" si="3"/>
        <v>1796</v>
      </c>
      <c r="AR5" s="26">
        <f t="shared" si="8"/>
        <v>1976</v>
      </c>
      <c r="AS5" s="26">
        <f t="shared" si="9"/>
        <v>546</v>
      </c>
      <c r="AT5" s="26">
        <f t="shared" si="10"/>
        <v>3031</v>
      </c>
      <c r="AU5" s="14">
        <f t="shared" si="11"/>
        <v>0.27996599603287048</v>
      </c>
      <c r="AV5" s="14">
        <f t="shared" si="4"/>
        <v>7.7359025219608954E-2</v>
      </c>
      <c r="AW5" s="14">
        <f t="shared" si="5"/>
        <v>0.42944176820629071</v>
      </c>
      <c r="AX5" s="44">
        <f t="shared" si="12"/>
        <v>0.78676678945877021</v>
      </c>
      <c r="AY5" s="14">
        <f t="shared" si="13"/>
        <v>9.1093117408906882E-2</v>
      </c>
    </row>
    <row r="6" spans="1:51" ht="15.75" thickBot="1">
      <c r="A6" s="30" t="s">
        <v>243</v>
      </c>
      <c r="B6" s="39">
        <v>2610</v>
      </c>
      <c r="C6" s="41">
        <v>29343</v>
      </c>
      <c r="D6" s="41">
        <v>20540</v>
      </c>
      <c r="E6" s="41">
        <v>337</v>
      </c>
      <c r="F6" s="41">
        <v>20203</v>
      </c>
      <c r="G6" s="41">
        <v>0</v>
      </c>
      <c r="H6" s="41">
        <v>670</v>
      </c>
      <c r="I6" s="41">
        <v>1459</v>
      </c>
      <c r="J6" s="41">
        <v>3493</v>
      </c>
      <c r="K6" s="41">
        <v>1</v>
      </c>
      <c r="L6" s="41">
        <v>10</v>
      </c>
      <c r="M6" s="41">
        <v>3</v>
      </c>
      <c r="N6" s="41">
        <v>0</v>
      </c>
      <c r="O6" s="41">
        <v>61</v>
      </c>
      <c r="P6" s="41">
        <v>4</v>
      </c>
      <c r="Q6" s="41">
        <v>1238</v>
      </c>
      <c r="R6" s="41">
        <v>953</v>
      </c>
      <c r="S6" s="41">
        <v>1756</v>
      </c>
      <c r="T6" s="41">
        <v>344</v>
      </c>
      <c r="U6" s="41">
        <v>5547</v>
      </c>
      <c r="V6" s="41">
        <v>203</v>
      </c>
      <c r="W6" s="41">
        <v>19</v>
      </c>
      <c r="X6" s="41">
        <v>546</v>
      </c>
      <c r="Y6" s="41">
        <v>11</v>
      </c>
      <c r="Z6" s="41">
        <v>2</v>
      </c>
      <c r="AA6" s="41">
        <v>10</v>
      </c>
      <c r="AB6" s="41">
        <v>4</v>
      </c>
      <c r="AC6" s="41">
        <v>0</v>
      </c>
      <c r="AD6" s="41">
        <v>5</v>
      </c>
      <c r="AE6" s="41">
        <v>13</v>
      </c>
      <c r="AF6" s="41">
        <v>90</v>
      </c>
      <c r="AG6" s="41">
        <v>12</v>
      </c>
      <c r="AH6" s="41">
        <v>29</v>
      </c>
      <c r="AI6" s="41">
        <v>3720</v>
      </c>
      <c r="AJ6" s="41">
        <v>46</v>
      </c>
      <c r="AK6" t="str">
        <f t="shared" si="6"/>
        <v>בית שמש</v>
      </c>
      <c r="AL6">
        <f t="shared" si="0"/>
        <v>20203</v>
      </c>
      <c r="AM6">
        <f t="shared" si="1"/>
        <v>3493</v>
      </c>
      <c r="AN6" s="26">
        <f t="shared" si="7"/>
        <v>2005</v>
      </c>
      <c r="AO6">
        <f t="shared" si="2"/>
        <v>5547</v>
      </c>
      <c r="AP6">
        <f t="shared" si="3"/>
        <v>3720</v>
      </c>
      <c r="AR6" s="26">
        <f t="shared" si="8"/>
        <v>7213</v>
      </c>
      <c r="AS6" s="26">
        <f t="shared" si="9"/>
        <v>2006</v>
      </c>
      <c r="AT6" s="26">
        <f t="shared" si="10"/>
        <v>5547</v>
      </c>
      <c r="AU6" s="14">
        <f t="shared" si="11"/>
        <v>0.35702618423006482</v>
      </c>
      <c r="AV6" s="14">
        <f t="shared" si="4"/>
        <v>9.9292184329060035E-2</v>
      </c>
      <c r="AW6" s="14">
        <f t="shared" si="5"/>
        <v>0.27456318368559124</v>
      </c>
      <c r="AX6" s="44">
        <f t="shared" si="12"/>
        <v>0.73088155224471607</v>
      </c>
      <c r="AY6" s="14">
        <f t="shared" si="13"/>
        <v>0.48426452239012896</v>
      </c>
    </row>
    <row r="7" spans="1:51" ht="15.75" thickBot="1">
      <c r="A7" s="30" t="s">
        <v>253</v>
      </c>
      <c r="B7" s="39">
        <v>3780</v>
      </c>
      <c r="C7" s="41">
        <v>7522</v>
      </c>
      <c r="D7" s="41">
        <v>6241</v>
      </c>
      <c r="E7" s="41">
        <v>65</v>
      </c>
      <c r="F7" s="41">
        <v>6176</v>
      </c>
      <c r="G7" s="41">
        <v>0</v>
      </c>
      <c r="H7" s="41">
        <v>3</v>
      </c>
      <c r="I7" s="41">
        <v>21</v>
      </c>
      <c r="J7" s="41">
        <v>3375</v>
      </c>
      <c r="K7" s="41">
        <v>0</v>
      </c>
      <c r="L7" s="41">
        <v>0</v>
      </c>
      <c r="M7" s="41">
        <v>0</v>
      </c>
      <c r="N7" s="41">
        <v>0</v>
      </c>
      <c r="O7" s="41">
        <v>16</v>
      </c>
      <c r="P7" s="41">
        <v>1</v>
      </c>
      <c r="Q7" s="41">
        <v>5</v>
      </c>
      <c r="R7" s="41">
        <v>2</v>
      </c>
      <c r="S7" s="41">
        <v>44</v>
      </c>
      <c r="T7" s="41">
        <v>0</v>
      </c>
      <c r="U7" s="41">
        <v>41</v>
      </c>
      <c r="V7" s="41">
        <v>1</v>
      </c>
      <c r="W7" s="41">
        <v>1</v>
      </c>
      <c r="X7" s="41">
        <v>450</v>
      </c>
      <c r="Y7" s="41">
        <v>0</v>
      </c>
      <c r="Z7" s="41">
        <v>0</v>
      </c>
      <c r="AA7" s="41">
        <v>0</v>
      </c>
      <c r="AB7" s="41">
        <v>0</v>
      </c>
      <c r="AC7" s="41">
        <v>0</v>
      </c>
      <c r="AD7" s="41">
        <v>0</v>
      </c>
      <c r="AE7" s="41">
        <v>0</v>
      </c>
      <c r="AF7" s="41">
        <v>1</v>
      </c>
      <c r="AG7" s="41">
        <v>1</v>
      </c>
      <c r="AH7" s="41">
        <v>2</v>
      </c>
      <c r="AI7" s="41">
        <v>2212</v>
      </c>
      <c r="AJ7" s="41">
        <v>12</v>
      </c>
      <c r="AK7" t="str">
        <f t="shared" si="6"/>
        <v>ביתר עילית</v>
      </c>
      <c r="AL7">
        <f t="shared" si="0"/>
        <v>6176</v>
      </c>
      <c r="AM7">
        <f t="shared" si="1"/>
        <v>3375</v>
      </c>
      <c r="AN7" s="26">
        <f t="shared" si="7"/>
        <v>471</v>
      </c>
      <c r="AO7">
        <f t="shared" si="2"/>
        <v>41</v>
      </c>
      <c r="AP7">
        <f t="shared" si="3"/>
        <v>2212</v>
      </c>
      <c r="AR7" s="26">
        <f t="shared" si="8"/>
        <v>5587</v>
      </c>
      <c r="AS7" s="26">
        <f t="shared" si="9"/>
        <v>471</v>
      </c>
      <c r="AT7" s="26">
        <f t="shared" si="10"/>
        <v>41</v>
      </c>
      <c r="AU7" s="14">
        <f t="shared" si="11"/>
        <v>0.90463082901554404</v>
      </c>
      <c r="AV7" s="14">
        <f t="shared" si="4"/>
        <v>7.6262953367875641E-2</v>
      </c>
      <c r="AW7" s="14">
        <f t="shared" si="5"/>
        <v>6.6386010362694302E-3</v>
      </c>
      <c r="AX7" s="44">
        <f t="shared" si="12"/>
        <v>0.98753238341968907</v>
      </c>
      <c r="AY7" s="14">
        <f t="shared" si="13"/>
        <v>0.60408090209414711</v>
      </c>
    </row>
    <row r="8" spans="1:51" ht="15.75" thickBot="1">
      <c r="A8" s="30" t="s">
        <v>252</v>
      </c>
      <c r="B8" s="39">
        <v>6100</v>
      </c>
      <c r="C8" s="41">
        <v>79243</v>
      </c>
      <c r="D8" s="41">
        <v>60412</v>
      </c>
      <c r="E8" s="41">
        <v>578</v>
      </c>
      <c r="F8" s="41">
        <v>59834</v>
      </c>
      <c r="G8" s="41">
        <v>0</v>
      </c>
      <c r="H8" s="41">
        <v>1383</v>
      </c>
      <c r="I8" s="41">
        <v>3275</v>
      </c>
      <c r="J8" s="41">
        <v>32346</v>
      </c>
      <c r="K8" s="41">
        <v>3</v>
      </c>
      <c r="L8" s="41">
        <v>18</v>
      </c>
      <c r="M8" s="41">
        <v>7</v>
      </c>
      <c r="N8" s="41">
        <v>0</v>
      </c>
      <c r="O8" s="41">
        <v>70</v>
      </c>
      <c r="P8" s="41">
        <v>2</v>
      </c>
      <c r="Q8" s="41">
        <v>1457</v>
      </c>
      <c r="R8" s="41">
        <v>345</v>
      </c>
      <c r="S8" s="41">
        <v>1249</v>
      </c>
      <c r="T8" s="41">
        <v>314</v>
      </c>
      <c r="U8" s="41">
        <v>5463</v>
      </c>
      <c r="V8" s="41">
        <v>290</v>
      </c>
      <c r="W8" s="41">
        <v>26</v>
      </c>
      <c r="X8" s="41">
        <v>904</v>
      </c>
      <c r="Y8" s="41">
        <v>18</v>
      </c>
      <c r="Z8" s="41">
        <v>2</v>
      </c>
      <c r="AA8" s="41">
        <v>12</v>
      </c>
      <c r="AB8" s="41">
        <v>9</v>
      </c>
      <c r="AC8" s="41">
        <v>7</v>
      </c>
      <c r="AD8" s="41">
        <v>7</v>
      </c>
      <c r="AE8" s="41">
        <v>2</v>
      </c>
      <c r="AF8" s="41">
        <v>129</v>
      </c>
      <c r="AG8" s="41">
        <v>14</v>
      </c>
      <c r="AH8" s="41">
        <v>39</v>
      </c>
      <c r="AI8" s="41">
        <v>12443</v>
      </c>
      <c r="AJ8" s="41">
        <v>123</v>
      </c>
      <c r="AK8" t="str">
        <f t="shared" si="6"/>
        <v>בני ברק</v>
      </c>
      <c r="AL8">
        <f t="shared" si="0"/>
        <v>59834</v>
      </c>
      <c r="AM8">
        <f t="shared" si="1"/>
        <v>32346</v>
      </c>
      <c r="AN8" s="26">
        <f t="shared" si="7"/>
        <v>4179</v>
      </c>
      <c r="AO8">
        <f t="shared" si="2"/>
        <v>5463</v>
      </c>
      <c r="AP8">
        <f t="shared" si="3"/>
        <v>12443</v>
      </c>
      <c r="AR8" s="26">
        <f t="shared" si="8"/>
        <v>44789</v>
      </c>
      <c r="AS8" s="26">
        <f t="shared" si="9"/>
        <v>4182</v>
      </c>
      <c r="AT8" s="26">
        <f t="shared" si="10"/>
        <v>5463</v>
      </c>
      <c r="AU8" s="14">
        <f t="shared" si="11"/>
        <v>0.74855433365644952</v>
      </c>
      <c r="AV8" s="14">
        <f t="shared" si="4"/>
        <v>6.9893371661597078E-2</v>
      </c>
      <c r="AW8" s="14">
        <f t="shared" si="5"/>
        <v>9.1302603870708959E-2</v>
      </c>
      <c r="AX8" s="44">
        <f t="shared" si="12"/>
        <v>0.90975030918875555</v>
      </c>
      <c r="AY8" s="14">
        <f t="shared" si="13"/>
        <v>0.72218625108843693</v>
      </c>
    </row>
    <row r="9" spans="1:51" ht="15.75" thickBot="1">
      <c r="A9" s="33" t="s">
        <v>230</v>
      </c>
      <c r="B9" s="39">
        <v>3730</v>
      </c>
      <c r="C9" s="41">
        <v>6883</v>
      </c>
      <c r="D9" s="41">
        <v>5102</v>
      </c>
      <c r="E9" s="41">
        <v>35</v>
      </c>
      <c r="F9" s="41">
        <v>5067</v>
      </c>
      <c r="G9" s="41">
        <v>0</v>
      </c>
      <c r="H9" s="41">
        <v>302</v>
      </c>
      <c r="I9" s="41">
        <v>201</v>
      </c>
      <c r="J9" s="41">
        <v>165</v>
      </c>
      <c r="K9" s="41">
        <v>0</v>
      </c>
      <c r="L9" s="41">
        <v>0</v>
      </c>
      <c r="M9" s="41">
        <v>1</v>
      </c>
      <c r="N9" s="41">
        <v>0</v>
      </c>
      <c r="O9" s="41">
        <v>13</v>
      </c>
      <c r="P9" s="41">
        <v>2</v>
      </c>
      <c r="Q9" s="41">
        <v>563</v>
      </c>
      <c r="R9" s="41">
        <v>56</v>
      </c>
      <c r="S9" s="41">
        <v>328</v>
      </c>
      <c r="T9" s="41">
        <v>70</v>
      </c>
      <c r="U9" s="41">
        <v>2662</v>
      </c>
      <c r="V9" s="41">
        <v>91</v>
      </c>
      <c r="W9" s="41">
        <v>14</v>
      </c>
      <c r="X9" s="41">
        <v>93</v>
      </c>
      <c r="Y9" s="41">
        <v>2</v>
      </c>
      <c r="Z9" s="41">
        <v>1</v>
      </c>
      <c r="AA9" s="41">
        <v>4</v>
      </c>
      <c r="AB9" s="41">
        <v>1</v>
      </c>
      <c r="AC9" s="41">
        <v>0</v>
      </c>
      <c r="AD9" s="41">
        <v>0</v>
      </c>
      <c r="AE9" s="41">
        <v>1</v>
      </c>
      <c r="AF9" s="41">
        <v>70</v>
      </c>
      <c r="AG9" s="41">
        <v>0</v>
      </c>
      <c r="AH9" s="41">
        <v>15</v>
      </c>
      <c r="AI9" s="41">
        <v>412</v>
      </c>
      <c r="AJ9" s="41">
        <v>11</v>
      </c>
      <c r="AK9" t="str">
        <f t="shared" si="6"/>
        <v>גבעת זאב</v>
      </c>
      <c r="AL9">
        <f t="shared" si="0"/>
        <v>5067</v>
      </c>
      <c r="AM9">
        <f t="shared" si="1"/>
        <v>165</v>
      </c>
      <c r="AN9" s="26">
        <f t="shared" si="7"/>
        <v>294</v>
      </c>
      <c r="AO9">
        <f t="shared" si="2"/>
        <v>2662</v>
      </c>
      <c r="AP9">
        <f t="shared" si="3"/>
        <v>412</v>
      </c>
      <c r="AR9" s="26">
        <f t="shared" si="8"/>
        <v>577</v>
      </c>
      <c r="AS9" s="26">
        <f t="shared" si="9"/>
        <v>294</v>
      </c>
      <c r="AT9" s="26">
        <f t="shared" si="10"/>
        <v>2662</v>
      </c>
      <c r="AU9" s="14">
        <f t="shared" si="11"/>
        <v>0.11387408723110322</v>
      </c>
      <c r="AV9" s="14">
        <f t="shared" si="4"/>
        <v>5.8022498519834223E-2</v>
      </c>
      <c r="AW9" s="14">
        <f t="shared" si="5"/>
        <v>0.52536017367278465</v>
      </c>
      <c r="AX9" s="44">
        <f t="shared" si="12"/>
        <v>0.69725675942372212</v>
      </c>
      <c r="AY9" s="14">
        <f t="shared" si="13"/>
        <v>0.28596187175043325</v>
      </c>
    </row>
    <row r="10" spans="1:51" ht="27" thickBot="1">
      <c r="A10" s="35" t="s">
        <v>234</v>
      </c>
      <c r="B10" s="39">
        <v>2034</v>
      </c>
      <c r="C10" s="41">
        <v>6116</v>
      </c>
      <c r="D10" s="41">
        <v>4141</v>
      </c>
      <c r="E10" s="41">
        <v>57</v>
      </c>
      <c r="F10" s="41">
        <v>4084</v>
      </c>
      <c r="G10" s="41">
        <v>0</v>
      </c>
      <c r="H10" s="41">
        <v>207</v>
      </c>
      <c r="I10" s="41">
        <v>293</v>
      </c>
      <c r="J10" s="41">
        <v>491</v>
      </c>
      <c r="K10" s="41">
        <v>0</v>
      </c>
      <c r="L10" s="41">
        <v>0</v>
      </c>
      <c r="M10" s="41">
        <v>1</v>
      </c>
      <c r="N10" s="41">
        <v>0</v>
      </c>
      <c r="O10" s="41">
        <v>14</v>
      </c>
      <c r="P10" s="41">
        <v>1</v>
      </c>
      <c r="Q10" s="41">
        <v>180</v>
      </c>
      <c r="R10" s="41">
        <v>72</v>
      </c>
      <c r="S10" s="41">
        <v>166</v>
      </c>
      <c r="T10" s="41">
        <v>273</v>
      </c>
      <c r="U10" s="41">
        <v>1606</v>
      </c>
      <c r="V10" s="41">
        <v>36</v>
      </c>
      <c r="W10" s="41">
        <v>3</v>
      </c>
      <c r="X10" s="41">
        <v>59</v>
      </c>
      <c r="Y10" s="41">
        <v>7</v>
      </c>
      <c r="Z10" s="41">
        <v>1</v>
      </c>
      <c r="AA10" s="41">
        <v>3</v>
      </c>
      <c r="AB10" s="41">
        <v>1</v>
      </c>
      <c r="AC10" s="41">
        <v>0</v>
      </c>
      <c r="AD10" s="41">
        <v>0</v>
      </c>
      <c r="AE10" s="41">
        <v>2</v>
      </c>
      <c r="AF10" s="41">
        <v>23</v>
      </c>
      <c r="AG10" s="41">
        <v>6</v>
      </c>
      <c r="AH10" s="41">
        <v>7</v>
      </c>
      <c r="AI10" s="41">
        <v>632</v>
      </c>
      <c r="AJ10" s="41">
        <v>9</v>
      </c>
      <c r="AK10" t="str">
        <f t="shared" si="6"/>
        <v>חצור הגלילית</v>
      </c>
      <c r="AL10">
        <f t="shared" si="0"/>
        <v>4084</v>
      </c>
      <c r="AM10">
        <f t="shared" si="1"/>
        <v>491</v>
      </c>
      <c r="AN10" s="26">
        <f t="shared" si="7"/>
        <v>352</v>
      </c>
      <c r="AO10">
        <f t="shared" si="2"/>
        <v>1606</v>
      </c>
      <c r="AP10">
        <f t="shared" si="3"/>
        <v>632</v>
      </c>
      <c r="AR10" s="26">
        <f t="shared" si="8"/>
        <v>1123</v>
      </c>
      <c r="AS10" s="26">
        <f t="shared" si="9"/>
        <v>352</v>
      </c>
      <c r="AT10" s="26">
        <f t="shared" si="10"/>
        <v>1606</v>
      </c>
      <c r="AU10" s="14">
        <f t="shared" si="11"/>
        <v>0.27497551420176297</v>
      </c>
      <c r="AV10" s="14">
        <f t="shared" si="4"/>
        <v>8.6190009794319289E-2</v>
      </c>
      <c r="AW10" s="14">
        <f t="shared" si="5"/>
        <v>0.39324191968658179</v>
      </c>
      <c r="AX10" s="44">
        <f t="shared" si="12"/>
        <v>0.75440744368266399</v>
      </c>
      <c r="AY10" s="14">
        <f t="shared" si="13"/>
        <v>0.43722172751558325</v>
      </c>
    </row>
    <row r="11" spans="1:51" ht="15.75" thickBot="1">
      <c r="A11" s="30" t="s">
        <v>227</v>
      </c>
      <c r="B11" s="39">
        <v>6700</v>
      </c>
      <c r="C11" s="41">
        <v>30682</v>
      </c>
      <c r="D11" s="41">
        <v>17770</v>
      </c>
      <c r="E11" s="41">
        <v>261</v>
      </c>
      <c r="F11" s="41">
        <v>17509</v>
      </c>
      <c r="G11" s="41">
        <v>0</v>
      </c>
      <c r="H11" s="41">
        <v>1124</v>
      </c>
      <c r="I11" s="41">
        <v>771</v>
      </c>
      <c r="J11" s="41">
        <v>597</v>
      </c>
      <c r="K11" s="41">
        <v>10</v>
      </c>
      <c r="L11" s="41">
        <v>7</v>
      </c>
      <c r="M11" s="41">
        <v>7</v>
      </c>
      <c r="N11" s="41">
        <v>0</v>
      </c>
      <c r="O11" s="41">
        <v>146</v>
      </c>
      <c r="P11" s="41">
        <v>4</v>
      </c>
      <c r="Q11" s="41">
        <v>1275</v>
      </c>
      <c r="R11" s="41">
        <v>321</v>
      </c>
      <c r="S11" s="41">
        <v>1475</v>
      </c>
      <c r="T11" s="41">
        <v>471</v>
      </c>
      <c r="U11" s="41">
        <v>7163</v>
      </c>
      <c r="V11" s="41">
        <v>171</v>
      </c>
      <c r="W11" s="41">
        <v>15</v>
      </c>
      <c r="X11" s="41">
        <v>218</v>
      </c>
      <c r="Y11" s="41">
        <v>18</v>
      </c>
      <c r="Z11" s="41">
        <v>1</v>
      </c>
      <c r="AA11" s="41">
        <v>10</v>
      </c>
      <c r="AB11" s="41">
        <v>9</v>
      </c>
      <c r="AC11" s="41">
        <v>3</v>
      </c>
      <c r="AD11" s="41">
        <v>7</v>
      </c>
      <c r="AE11" s="41">
        <v>9</v>
      </c>
      <c r="AF11" s="41">
        <v>116</v>
      </c>
      <c r="AG11" s="41">
        <v>4</v>
      </c>
      <c r="AH11" s="41">
        <v>31</v>
      </c>
      <c r="AI11" s="41">
        <v>3526</v>
      </c>
      <c r="AJ11" s="41">
        <v>47</v>
      </c>
      <c r="AK11" t="str">
        <f t="shared" si="6"/>
        <v>טבריה</v>
      </c>
      <c r="AL11">
        <f t="shared" si="0"/>
        <v>17509</v>
      </c>
      <c r="AM11">
        <f t="shared" si="1"/>
        <v>597</v>
      </c>
      <c r="AN11" s="26">
        <f t="shared" si="7"/>
        <v>989</v>
      </c>
      <c r="AO11">
        <f t="shared" si="2"/>
        <v>7163</v>
      </c>
      <c r="AP11">
        <f t="shared" si="3"/>
        <v>3526</v>
      </c>
      <c r="AR11" s="26">
        <f t="shared" si="8"/>
        <v>4123</v>
      </c>
      <c r="AS11" s="26">
        <f t="shared" si="9"/>
        <v>999</v>
      </c>
      <c r="AT11" s="26">
        <f t="shared" si="10"/>
        <v>7163</v>
      </c>
      <c r="AU11" s="14">
        <f t="shared" si="11"/>
        <v>0.23547889656747958</v>
      </c>
      <c r="AV11" s="14">
        <f t="shared" si="4"/>
        <v>5.7056371009195271E-2</v>
      </c>
      <c r="AW11" s="14">
        <f t="shared" si="5"/>
        <v>0.40910388942829401</v>
      </c>
      <c r="AX11" s="44">
        <f t="shared" si="12"/>
        <v>0.70163915700496893</v>
      </c>
      <c r="AY11" s="14">
        <f t="shared" si="13"/>
        <v>0.14479747756487993</v>
      </c>
    </row>
    <row r="12" spans="1:51" ht="15.75" thickBot="1">
      <c r="A12" s="30" t="s">
        <v>229</v>
      </c>
      <c r="B12" s="39">
        <v>46</v>
      </c>
      <c r="C12" s="41">
        <v>1677</v>
      </c>
      <c r="D12" s="41">
        <v>1234</v>
      </c>
      <c r="E12" s="41">
        <v>15</v>
      </c>
      <c r="F12" s="41">
        <v>1219</v>
      </c>
      <c r="G12" s="41">
        <v>0</v>
      </c>
      <c r="H12" s="41">
        <v>101</v>
      </c>
      <c r="I12" s="41">
        <v>81</v>
      </c>
      <c r="J12" s="41">
        <v>17</v>
      </c>
      <c r="K12" s="41">
        <v>0</v>
      </c>
      <c r="L12" s="41">
        <v>1</v>
      </c>
      <c r="M12" s="41">
        <v>0</v>
      </c>
      <c r="N12" s="41">
        <v>0</v>
      </c>
      <c r="O12" s="41">
        <v>9</v>
      </c>
      <c r="P12" s="41">
        <v>1</v>
      </c>
      <c r="Q12" s="41">
        <v>176</v>
      </c>
      <c r="R12" s="41">
        <v>1</v>
      </c>
      <c r="S12" s="41">
        <v>26</v>
      </c>
      <c r="T12" s="41">
        <v>7</v>
      </c>
      <c r="U12" s="41">
        <v>395</v>
      </c>
      <c r="V12" s="41">
        <v>22</v>
      </c>
      <c r="W12" s="41">
        <v>2</v>
      </c>
      <c r="X12" s="41">
        <v>26</v>
      </c>
      <c r="Y12" s="41">
        <v>1</v>
      </c>
      <c r="Z12" s="41">
        <v>0</v>
      </c>
      <c r="AA12" s="41">
        <v>0</v>
      </c>
      <c r="AB12" s="41">
        <v>0</v>
      </c>
      <c r="AC12" s="41">
        <v>0</v>
      </c>
      <c r="AD12" s="41">
        <v>1</v>
      </c>
      <c r="AE12" s="41">
        <v>0</v>
      </c>
      <c r="AF12" s="41">
        <v>22</v>
      </c>
      <c r="AG12" s="41">
        <v>1</v>
      </c>
      <c r="AH12" s="41">
        <v>3</v>
      </c>
      <c r="AI12" s="41">
        <v>326</v>
      </c>
      <c r="AJ12" s="41">
        <v>3</v>
      </c>
      <c r="AK12" t="str">
        <f t="shared" si="6"/>
        <v>יבנאל</v>
      </c>
      <c r="AL12">
        <f t="shared" si="0"/>
        <v>1219</v>
      </c>
      <c r="AM12">
        <f t="shared" si="1"/>
        <v>17</v>
      </c>
      <c r="AN12" s="26">
        <f t="shared" si="7"/>
        <v>107</v>
      </c>
      <c r="AO12">
        <f t="shared" si="2"/>
        <v>395</v>
      </c>
      <c r="AP12">
        <f t="shared" si="3"/>
        <v>326</v>
      </c>
      <c r="AR12" s="26">
        <f t="shared" si="8"/>
        <v>343</v>
      </c>
      <c r="AS12" s="26">
        <f t="shared" si="9"/>
        <v>107</v>
      </c>
      <c r="AT12" s="26">
        <f t="shared" si="10"/>
        <v>395</v>
      </c>
      <c r="AU12" s="14">
        <f t="shared" si="11"/>
        <v>0.28137817883511074</v>
      </c>
      <c r="AV12" s="14">
        <f t="shared" si="4"/>
        <v>8.7776866283839211E-2</v>
      </c>
      <c r="AW12" s="14">
        <f t="shared" si="5"/>
        <v>0.32403609515996717</v>
      </c>
      <c r="AX12" s="44">
        <f t="shared" si="12"/>
        <v>0.69319114027891704</v>
      </c>
      <c r="AY12" s="14">
        <f t="shared" si="13"/>
        <v>4.9562682215743441E-2</v>
      </c>
    </row>
    <row r="13" spans="1:51" ht="15.75" thickBot="1">
      <c r="A13" s="13" t="s">
        <v>205</v>
      </c>
      <c r="B13" s="39">
        <v>831</v>
      </c>
      <c r="C13" s="41">
        <v>5919</v>
      </c>
      <c r="D13" s="41">
        <v>3728</v>
      </c>
      <c r="E13" s="41">
        <v>85</v>
      </c>
      <c r="F13" s="41">
        <v>3643</v>
      </c>
      <c r="G13" s="41">
        <v>0</v>
      </c>
      <c r="H13" s="41">
        <v>169</v>
      </c>
      <c r="I13" s="41">
        <v>278</v>
      </c>
      <c r="J13" s="41">
        <v>355</v>
      </c>
      <c r="K13" s="41">
        <v>7</v>
      </c>
      <c r="L13" s="41">
        <v>1</v>
      </c>
      <c r="M13" s="41">
        <v>2</v>
      </c>
      <c r="N13" s="41">
        <v>0</v>
      </c>
      <c r="O13" s="41">
        <v>16</v>
      </c>
      <c r="P13" s="41">
        <v>3</v>
      </c>
      <c r="Q13" s="41">
        <v>188</v>
      </c>
      <c r="R13" s="41">
        <v>75</v>
      </c>
      <c r="S13" s="41">
        <v>526</v>
      </c>
      <c r="T13" s="41">
        <v>249</v>
      </c>
      <c r="U13" s="41">
        <v>1045</v>
      </c>
      <c r="V13" s="41">
        <v>60</v>
      </c>
      <c r="W13" s="41">
        <v>4</v>
      </c>
      <c r="X13" s="41">
        <v>19</v>
      </c>
      <c r="Y13" s="41">
        <v>24</v>
      </c>
      <c r="Z13" s="41">
        <v>5</v>
      </c>
      <c r="AA13" s="41">
        <v>0</v>
      </c>
      <c r="AB13" s="41">
        <v>1</v>
      </c>
      <c r="AC13" s="41">
        <v>1</v>
      </c>
      <c r="AD13" s="41">
        <v>2</v>
      </c>
      <c r="AE13" s="41">
        <v>7</v>
      </c>
      <c r="AF13" s="41">
        <v>17</v>
      </c>
      <c r="AG13" s="41">
        <v>3</v>
      </c>
      <c r="AH13" s="41">
        <v>6</v>
      </c>
      <c r="AI13" s="41">
        <v>580</v>
      </c>
      <c r="AJ13" s="41">
        <v>10</v>
      </c>
      <c r="AK13" t="str">
        <f t="shared" si="6"/>
        <v>ירוחם</v>
      </c>
      <c r="AL13">
        <f t="shared" si="0"/>
        <v>3643</v>
      </c>
      <c r="AM13">
        <f t="shared" si="1"/>
        <v>355</v>
      </c>
      <c r="AN13" s="26">
        <f t="shared" si="7"/>
        <v>297</v>
      </c>
      <c r="AO13">
        <f t="shared" si="2"/>
        <v>1045</v>
      </c>
      <c r="AP13">
        <f t="shared" si="3"/>
        <v>580</v>
      </c>
      <c r="AR13" s="26">
        <f t="shared" si="8"/>
        <v>935</v>
      </c>
      <c r="AS13" s="26">
        <f t="shared" si="9"/>
        <v>304</v>
      </c>
      <c r="AT13" s="26">
        <f t="shared" si="10"/>
        <v>1045</v>
      </c>
      <c r="AU13" s="14">
        <f t="shared" si="11"/>
        <v>0.25665660170189403</v>
      </c>
      <c r="AV13" s="14">
        <f t="shared" si="4"/>
        <v>8.3447707933022239E-2</v>
      </c>
      <c r="AW13" s="14">
        <f t="shared" si="5"/>
        <v>0.28685149601976395</v>
      </c>
      <c r="AX13" s="44">
        <f t="shared" si="12"/>
        <v>0.62695580565468023</v>
      </c>
      <c r="AY13" s="14">
        <f t="shared" si="13"/>
        <v>0.37967914438502676</v>
      </c>
    </row>
    <row r="14" spans="1:51" ht="15.75" thickBot="1">
      <c r="A14" s="30" t="s">
        <v>239</v>
      </c>
      <c r="B14" s="39">
        <v>3000</v>
      </c>
      <c r="C14" s="41">
        <v>319892</v>
      </c>
      <c r="D14" s="41">
        <v>213525</v>
      </c>
      <c r="E14" s="41">
        <v>2578</v>
      </c>
      <c r="F14" s="41">
        <v>210947</v>
      </c>
      <c r="G14" s="41">
        <v>0</v>
      </c>
      <c r="H14" s="41">
        <v>19089</v>
      </c>
      <c r="I14" s="41">
        <v>13792</v>
      </c>
      <c r="J14" s="41">
        <v>38299</v>
      </c>
      <c r="K14" s="41">
        <v>708</v>
      </c>
      <c r="L14" s="41">
        <v>760</v>
      </c>
      <c r="M14" s="41">
        <v>25</v>
      </c>
      <c r="N14" s="41">
        <v>0</v>
      </c>
      <c r="O14" s="41">
        <v>786</v>
      </c>
      <c r="P14" s="41">
        <v>38</v>
      </c>
      <c r="Q14" s="41">
        <v>14736</v>
      </c>
      <c r="R14" s="41">
        <v>4175</v>
      </c>
      <c r="S14" s="41">
        <v>11956</v>
      </c>
      <c r="T14" s="41">
        <v>1849</v>
      </c>
      <c r="U14" s="41">
        <v>58793</v>
      </c>
      <c r="V14" s="41">
        <v>10323</v>
      </c>
      <c r="W14" s="41">
        <v>350</v>
      </c>
      <c r="X14" s="41">
        <v>5388</v>
      </c>
      <c r="Y14" s="41">
        <v>210</v>
      </c>
      <c r="Z14" s="41">
        <v>20</v>
      </c>
      <c r="AA14" s="41">
        <v>192</v>
      </c>
      <c r="AB14" s="41">
        <v>54</v>
      </c>
      <c r="AC14" s="41">
        <v>42</v>
      </c>
      <c r="AD14" s="41">
        <v>33</v>
      </c>
      <c r="AE14" s="41">
        <v>38</v>
      </c>
      <c r="AF14" s="41">
        <v>1835</v>
      </c>
      <c r="AG14" s="41">
        <v>41</v>
      </c>
      <c r="AH14" s="41">
        <v>740</v>
      </c>
      <c r="AI14" s="41">
        <v>26675</v>
      </c>
      <c r="AJ14" s="41">
        <v>511</v>
      </c>
      <c r="AK14" t="str">
        <f t="shared" si="6"/>
        <v>ירושלים</v>
      </c>
      <c r="AL14">
        <f t="shared" si="0"/>
        <v>210947</v>
      </c>
      <c r="AM14">
        <f t="shared" si="1"/>
        <v>38299</v>
      </c>
      <c r="AN14" s="26">
        <f t="shared" si="7"/>
        <v>19180</v>
      </c>
      <c r="AO14">
        <f t="shared" si="2"/>
        <v>58793</v>
      </c>
      <c r="AP14">
        <f t="shared" si="3"/>
        <v>26675</v>
      </c>
      <c r="AR14" s="26">
        <f t="shared" si="8"/>
        <v>64974</v>
      </c>
      <c r="AS14" s="26">
        <f t="shared" si="9"/>
        <v>19888</v>
      </c>
      <c r="AT14" s="26">
        <f t="shared" si="10"/>
        <v>58793</v>
      </c>
      <c r="AU14" s="14">
        <f t="shared" si="11"/>
        <v>0.30801101698530908</v>
      </c>
      <c r="AV14" s="14">
        <f t="shared" si="4"/>
        <v>9.4279605777754599E-2</v>
      </c>
      <c r="AW14" s="14">
        <f t="shared" si="5"/>
        <v>0.27870981810596973</v>
      </c>
      <c r="AX14" s="44">
        <f t="shared" si="12"/>
        <v>0.68100044086903344</v>
      </c>
      <c r="AY14" s="14">
        <f t="shared" si="13"/>
        <v>0.58945116508141715</v>
      </c>
    </row>
    <row r="15" spans="1:51" ht="15.75" thickBot="1">
      <c r="A15" s="33" t="s">
        <v>309</v>
      </c>
      <c r="B15" s="39">
        <v>696</v>
      </c>
      <c r="C15" s="41">
        <v>2294</v>
      </c>
      <c r="D15" s="41">
        <v>1556</v>
      </c>
      <c r="E15" s="41">
        <v>9</v>
      </c>
      <c r="F15" s="41">
        <v>1547</v>
      </c>
      <c r="G15" s="41">
        <v>0</v>
      </c>
      <c r="H15" s="41">
        <v>0</v>
      </c>
      <c r="I15" s="41">
        <v>76</v>
      </c>
      <c r="J15" s="41">
        <v>44</v>
      </c>
      <c r="K15" s="41">
        <v>0</v>
      </c>
      <c r="L15" s="41">
        <v>0</v>
      </c>
      <c r="M15" s="41">
        <v>0</v>
      </c>
      <c r="N15" s="41">
        <v>0</v>
      </c>
      <c r="O15" s="41">
        <v>1</v>
      </c>
      <c r="P15" s="41">
        <v>0</v>
      </c>
      <c r="Q15" s="41">
        <v>0</v>
      </c>
      <c r="R15" s="41">
        <v>51</v>
      </c>
      <c r="S15" s="41">
        <v>116</v>
      </c>
      <c r="T15" s="41">
        <v>2</v>
      </c>
      <c r="U15" s="41">
        <v>54</v>
      </c>
      <c r="V15" s="41">
        <v>1</v>
      </c>
      <c r="W15" s="41">
        <v>0</v>
      </c>
      <c r="X15" s="41">
        <v>1134</v>
      </c>
      <c r="Y15" s="41">
        <v>1</v>
      </c>
      <c r="Z15" s="41">
        <v>0</v>
      </c>
      <c r="AA15" s="41">
        <v>0</v>
      </c>
      <c r="AB15" s="41">
        <v>0</v>
      </c>
      <c r="AC15" s="41">
        <v>1</v>
      </c>
      <c r="AD15" s="41">
        <v>0</v>
      </c>
      <c r="AE15" s="41">
        <v>0</v>
      </c>
      <c r="AF15" s="41">
        <v>1</v>
      </c>
      <c r="AG15" s="41">
        <v>1</v>
      </c>
      <c r="AH15" s="41">
        <v>0</v>
      </c>
      <c r="AI15" s="41">
        <v>64</v>
      </c>
      <c r="AJ15" s="41">
        <v>3</v>
      </c>
      <c r="AK15" t="str">
        <f t="shared" si="6"/>
        <v>כפר חב"ד</v>
      </c>
      <c r="AL15">
        <f t="shared" si="0"/>
        <v>1547</v>
      </c>
      <c r="AM15">
        <f t="shared" si="1"/>
        <v>44</v>
      </c>
      <c r="AN15" s="26">
        <f t="shared" si="7"/>
        <v>1210</v>
      </c>
      <c r="AO15">
        <f t="shared" si="2"/>
        <v>54</v>
      </c>
      <c r="AP15">
        <f t="shared" si="3"/>
        <v>64</v>
      </c>
      <c r="AR15" s="26">
        <f t="shared" si="8"/>
        <v>108</v>
      </c>
      <c r="AS15" s="26">
        <f t="shared" si="9"/>
        <v>1210</v>
      </c>
      <c r="AT15" s="26">
        <f t="shared" si="10"/>
        <v>54</v>
      </c>
      <c r="AU15" s="14">
        <f t="shared" si="11"/>
        <v>6.9812540400775697E-2</v>
      </c>
      <c r="AV15" s="14">
        <f t="shared" si="4"/>
        <v>0.7821590174531351</v>
      </c>
      <c r="AW15" s="14">
        <f t="shared" si="5"/>
        <v>3.4906270200387848E-2</v>
      </c>
      <c r="AX15" s="44">
        <f t="shared" si="12"/>
        <v>0.8868778280542986</v>
      </c>
      <c r="AY15" s="14">
        <f t="shared" si="13"/>
        <v>0.40740740740740738</v>
      </c>
    </row>
    <row r="16" spans="1:51" ht="27" thickBot="1">
      <c r="A16" s="30" t="s">
        <v>254</v>
      </c>
      <c r="B16" s="39">
        <v>3797</v>
      </c>
      <c r="C16" s="41">
        <v>8807</v>
      </c>
      <c r="D16" s="41">
        <v>8073</v>
      </c>
      <c r="E16" s="41">
        <v>69</v>
      </c>
      <c r="F16" s="41">
        <v>8004</v>
      </c>
      <c r="G16" s="41">
        <v>0</v>
      </c>
      <c r="H16" s="41">
        <v>0</v>
      </c>
      <c r="I16" s="41">
        <v>70</v>
      </c>
      <c r="J16" s="41">
        <v>6097</v>
      </c>
      <c r="K16" s="41">
        <v>0</v>
      </c>
      <c r="L16" s="41">
        <v>0</v>
      </c>
      <c r="M16" s="41">
        <v>0</v>
      </c>
      <c r="N16" s="41">
        <v>0</v>
      </c>
      <c r="O16" s="41">
        <v>3</v>
      </c>
      <c r="P16" s="41">
        <v>0</v>
      </c>
      <c r="Q16" s="41">
        <v>4</v>
      </c>
      <c r="R16" s="41">
        <v>4</v>
      </c>
      <c r="S16" s="41">
        <v>52</v>
      </c>
      <c r="T16" s="41">
        <v>1</v>
      </c>
      <c r="U16" s="41">
        <v>44</v>
      </c>
      <c r="V16" s="41">
        <v>0</v>
      </c>
      <c r="W16" s="41">
        <v>0</v>
      </c>
      <c r="X16" s="41">
        <v>90</v>
      </c>
      <c r="Y16" s="41">
        <v>0</v>
      </c>
      <c r="Z16" s="41">
        <v>0</v>
      </c>
      <c r="AA16" s="41">
        <v>0</v>
      </c>
      <c r="AB16" s="41">
        <v>1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41">
        <v>1638</v>
      </c>
      <c r="AJ16" s="41">
        <v>15</v>
      </c>
      <c r="AK16" t="str">
        <f t="shared" si="6"/>
        <v>מודיעין עילית</v>
      </c>
      <c r="AL16">
        <f t="shared" si="0"/>
        <v>8004</v>
      </c>
      <c r="AM16">
        <f t="shared" si="1"/>
        <v>6097</v>
      </c>
      <c r="AN16" s="26">
        <f t="shared" si="7"/>
        <v>160</v>
      </c>
      <c r="AO16">
        <f t="shared" si="2"/>
        <v>44</v>
      </c>
      <c r="AP16">
        <f t="shared" si="3"/>
        <v>1638</v>
      </c>
      <c r="AR16" s="26">
        <f t="shared" si="8"/>
        <v>7735</v>
      </c>
      <c r="AS16" s="26">
        <f t="shared" si="9"/>
        <v>160</v>
      </c>
      <c r="AT16" s="26">
        <f t="shared" si="10"/>
        <v>44</v>
      </c>
      <c r="AU16" s="14">
        <f t="shared" si="11"/>
        <v>0.966391804097951</v>
      </c>
      <c r="AV16" s="14">
        <f t="shared" si="4"/>
        <v>1.999000499750125E-2</v>
      </c>
      <c r="AW16" s="14">
        <f t="shared" si="5"/>
        <v>5.4972513743128436E-3</v>
      </c>
      <c r="AX16" s="44">
        <f t="shared" si="12"/>
        <v>0.99187906046976515</v>
      </c>
      <c r="AY16" s="14">
        <f t="shared" si="13"/>
        <v>0.78823529411764703</v>
      </c>
    </row>
    <row r="17" spans="1:51" ht="15.75" thickBot="1">
      <c r="A17" s="33" t="s">
        <v>210</v>
      </c>
      <c r="B17" s="39">
        <v>246</v>
      </c>
      <c r="C17" s="41">
        <v>13426</v>
      </c>
      <c r="D17" s="41">
        <v>9996</v>
      </c>
      <c r="E17" s="41">
        <v>163</v>
      </c>
      <c r="F17" s="41">
        <v>9833</v>
      </c>
      <c r="G17" s="41">
        <v>0</v>
      </c>
      <c r="H17" s="41">
        <v>136</v>
      </c>
      <c r="I17" s="41">
        <v>491</v>
      </c>
      <c r="J17" s="41">
        <v>774</v>
      </c>
      <c r="K17" s="41">
        <v>4</v>
      </c>
      <c r="L17" s="41">
        <v>1</v>
      </c>
      <c r="M17" s="41">
        <v>3</v>
      </c>
      <c r="N17" s="41">
        <v>0</v>
      </c>
      <c r="O17" s="41">
        <v>20</v>
      </c>
      <c r="P17" s="41">
        <v>3</v>
      </c>
      <c r="Q17" s="41">
        <v>376</v>
      </c>
      <c r="R17" s="41">
        <v>685</v>
      </c>
      <c r="S17" s="41">
        <v>677</v>
      </c>
      <c r="T17" s="41">
        <v>640</v>
      </c>
      <c r="U17" s="41">
        <v>2250</v>
      </c>
      <c r="V17" s="41">
        <v>36</v>
      </c>
      <c r="W17" s="41">
        <v>9</v>
      </c>
      <c r="X17" s="41">
        <v>112</v>
      </c>
      <c r="Y17" s="41">
        <v>16</v>
      </c>
      <c r="Z17" s="41">
        <v>3</v>
      </c>
      <c r="AA17" s="41">
        <v>3</v>
      </c>
      <c r="AB17" s="41">
        <v>5</v>
      </c>
      <c r="AC17" s="41">
        <v>5</v>
      </c>
      <c r="AD17" s="41">
        <v>5</v>
      </c>
      <c r="AE17" s="41">
        <v>8</v>
      </c>
      <c r="AF17" s="41">
        <v>34</v>
      </c>
      <c r="AG17" s="41">
        <v>3</v>
      </c>
      <c r="AH17" s="41">
        <v>14</v>
      </c>
      <c r="AI17" s="41">
        <v>3520</v>
      </c>
      <c r="AJ17" s="41">
        <v>21</v>
      </c>
      <c r="AK17" t="str">
        <f t="shared" si="6"/>
        <v>נתיבות</v>
      </c>
      <c r="AL17">
        <f t="shared" si="0"/>
        <v>9833</v>
      </c>
      <c r="AM17">
        <f t="shared" si="1"/>
        <v>774</v>
      </c>
      <c r="AN17" s="26">
        <f t="shared" si="7"/>
        <v>603</v>
      </c>
      <c r="AO17">
        <f t="shared" si="2"/>
        <v>2250</v>
      </c>
      <c r="AP17">
        <f t="shared" si="3"/>
        <v>3520</v>
      </c>
      <c r="AR17" s="26">
        <f t="shared" si="8"/>
        <v>4294</v>
      </c>
      <c r="AS17" s="26">
        <f t="shared" si="9"/>
        <v>607</v>
      </c>
      <c r="AT17" s="26">
        <f t="shared" si="10"/>
        <v>2250</v>
      </c>
      <c r="AU17" s="14">
        <f t="shared" si="11"/>
        <v>0.43669276924641515</v>
      </c>
      <c r="AV17" s="14">
        <f t="shared" si="4"/>
        <v>6.1730906132411272E-2</v>
      </c>
      <c r="AW17" s="14">
        <f t="shared" si="5"/>
        <v>0.22882131597681277</v>
      </c>
      <c r="AX17" s="44">
        <f t="shared" si="12"/>
        <v>0.72724499135563914</v>
      </c>
      <c r="AY17" s="14">
        <f t="shared" si="13"/>
        <v>0.18025151374010248</v>
      </c>
    </row>
    <row r="18" spans="1:51" ht="15.75" thickBot="1">
      <c r="A18" s="30" t="s">
        <v>249</v>
      </c>
      <c r="B18" s="39">
        <v>3660</v>
      </c>
      <c r="C18" s="41">
        <v>1249</v>
      </c>
      <c r="D18" s="41">
        <v>952</v>
      </c>
      <c r="E18" s="41">
        <v>13</v>
      </c>
      <c r="F18" s="41">
        <v>939</v>
      </c>
      <c r="G18" s="41">
        <v>0</v>
      </c>
      <c r="H18" s="41">
        <v>4</v>
      </c>
      <c r="I18" s="41">
        <v>14</v>
      </c>
      <c r="J18" s="41">
        <v>303</v>
      </c>
      <c r="K18" s="41">
        <v>0</v>
      </c>
      <c r="L18" s="41">
        <v>0</v>
      </c>
      <c r="M18" s="41">
        <v>0</v>
      </c>
      <c r="N18" s="41">
        <v>0</v>
      </c>
      <c r="O18" s="41">
        <v>1</v>
      </c>
      <c r="P18" s="41">
        <v>0</v>
      </c>
      <c r="Q18" s="41">
        <v>0</v>
      </c>
      <c r="R18" s="41">
        <v>0</v>
      </c>
      <c r="S18" s="41">
        <v>38</v>
      </c>
      <c r="T18" s="41">
        <v>1</v>
      </c>
      <c r="U18" s="41">
        <v>26</v>
      </c>
      <c r="V18" s="41">
        <v>0</v>
      </c>
      <c r="W18" s="41">
        <v>0</v>
      </c>
      <c r="X18" s="41">
        <v>134</v>
      </c>
      <c r="Y18" s="41">
        <v>0</v>
      </c>
      <c r="Z18" s="41">
        <v>0</v>
      </c>
      <c r="AA18" s="41">
        <v>0</v>
      </c>
      <c r="AB18" s="41">
        <v>0</v>
      </c>
      <c r="AC18" s="41">
        <v>0</v>
      </c>
      <c r="AD18" s="41">
        <v>0</v>
      </c>
      <c r="AE18" s="41">
        <v>0</v>
      </c>
      <c r="AF18" s="41">
        <v>0</v>
      </c>
      <c r="AG18" s="41">
        <v>0</v>
      </c>
      <c r="AH18" s="41">
        <v>0</v>
      </c>
      <c r="AI18" s="41">
        <v>418</v>
      </c>
      <c r="AJ18" s="41">
        <v>2</v>
      </c>
      <c r="AK18" t="str">
        <f t="shared" si="6"/>
        <v>עמנואל</v>
      </c>
      <c r="AL18">
        <f t="shared" si="0"/>
        <v>939</v>
      </c>
      <c r="AM18">
        <f t="shared" si="1"/>
        <v>303</v>
      </c>
      <c r="AN18" s="26">
        <f t="shared" si="7"/>
        <v>148</v>
      </c>
      <c r="AO18">
        <f t="shared" si="2"/>
        <v>26</v>
      </c>
      <c r="AP18">
        <f t="shared" si="3"/>
        <v>418</v>
      </c>
      <c r="AR18" s="26">
        <f t="shared" si="8"/>
        <v>721</v>
      </c>
      <c r="AS18" s="26">
        <f t="shared" si="9"/>
        <v>148</v>
      </c>
      <c r="AT18" s="26">
        <f t="shared" si="10"/>
        <v>26</v>
      </c>
      <c r="AU18" s="14">
        <f t="shared" si="11"/>
        <v>0.76783812566560172</v>
      </c>
      <c r="AV18" s="14">
        <f t="shared" si="4"/>
        <v>0.15761448349307774</v>
      </c>
      <c r="AW18" s="14">
        <f t="shared" si="5"/>
        <v>2.7689030883919063E-2</v>
      </c>
      <c r="AX18" s="44">
        <f t="shared" si="12"/>
        <v>0.95314164004259849</v>
      </c>
      <c r="AY18" s="14">
        <f t="shared" si="13"/>
        <v>0.42024965325936198</v>
      </c>
    </row>
    <row r="19" spans="1:51" ht="15.75" thickBot="1">
      <c r="A19" s="30" t="s">
        <v>238</v>
      </c>
      <c r="B19" s="39">
        <v>8000</v>
      </c>
      <c r="C19" s="41">
        <v>18114</v>
      </c>
      <c r="D19" s="41">
        <v>11550</v>
      </c>
      <c r="E19" s="41">
        <v>189</v>
      </c>
      <c r="F19" s="41">
        <v>11361</v>
      </c>
      <c r="G19" s="41">
        <v>0</v>
      </c>
      <c r="H19" s="41">
        <v>499</v>
      </c>
      <c r="I19" s="41">
        <v>688</v>
      </c>
      <c r="J19" s="41">
        <v>724</v>
      </c>
      <c r="K19" s="41">
        <v>10</v>
      </c>
      <c r="L19" s="41">
        <v>33</v>
      </c>
      <c r="M19" s="41">
        <v>5</v>
      </c>
      <c r="N19" s="41">
        <v>0</v>
      </c>
      <c r="O19" s="41">
        <v>36</v>
      </c>
      <c r="P19" s="41">
        <v>3</v>
      </c>
      <c r="Q19" s="41">
        <v>707</v>
      </c>
      <c r="R19" s="41">
        <v>656</v>
      </c>
      <c r="S19" s="41">
        <v>741</v>
      </c>
      <c r="T19" s="41">
        <v>388</v>
      </c>
      <c r="U19" s="41">
        <v>3381</v>
      </c>
      <c r="V19" s="41">
        <v>135</v>
      </c>
      <c r="W19" s="41">
        <v>28</v>
      </c>
      <c r="X19" s="41">
        <v>787</v>
      </c>
      <c r="Y19" s="41">
        <v>18</v>
      </c>
      <c r="Z19" s="41">
        <v>1</v>
      </c>
      <c r="AA19" s="41">
        <v>8</v>
      </c>
      <c r="AB19" s="41">
        <v>2</v>
      </c>
      <c r="AC19" s="41">
        <v>6</v>
      </c>
      <c r="AD19" s="41">
        <v>8</v>
      </c>
      <c r="AE19" s="41">
        <v>10</v>
      </c>
      <c r="AF19" s="41">
        <v>121</v>
      </c>
      <c r="AG19" s="41">
        <v>8</v>
      </c>
      <c r="AH19" s="41">
        <v>28</v>
      </c>
      <c r="AI19" s="41">
        <v>2330</v>
      </c>
      <c r="AJ19" s="41">
        <v>31</v>
      </c>
      <c r="AK19" t="str">
        <f t="shared" si="6"/>
        <v>צפת</v>
      </c>
      <c r="AL19">
        <f t="shared" si="0"/>
        <v>11361</v>
      </c>
      <c r="AM19">
        <f t="shared" si="1"/>
        <v>724</v>
      </c>
      <c r="AN19" s="26">
        <f t="shared" si="7"/>
        <v>1475</v>
      </c>
      <c r="AO19">
        <f t="shared" si="2"/>
        <v>3381</v>
      </c>
      <c r="AP19">
        <f t="shared" si="3"/>
        <v>2330</v>
      </c>
      <c r="AR19" s="26">
        <f t="shared" si="8"/>
        <v>3054</v>
      </c>
      <c r="AS19" s="26">
        <f t="shared" si="9"/>
        <v>1485</v>
      </c>
      <c r="AT19" s="26">
        <f t="shared" si="10"/>
        <v>3381</v>
      </c>
      <c r="AU19" s="14">
        <f t="shared" si="11"/>
        <v>0.26881436493266436</v>
      </c>
      <c r="AV19" s="14">
        <f t="shared" si="4"/>
        <v>0.13071032479535252</v>
      </c>
      <c r="AW19" s="14">
        <f t="shared" si="5"/>
        <v>0.29759704251386321</v>
      </c>
      <c r="AX19" s="44">
        <f t="shared" si="12"/>
        <v>0.69712173224188012</v>
      </c>
      <c r="AY19" s="14">
        <f t="shared" si="13"/>
        <v>0.23706614276358873</v>
      </c>
    </row>
    <row r="20" spans="1:51" ht="15.75" thickBot="1">
      <c r="A20" s="30" t="s">
        <v>344</v>
      </c>
      <c r="B20" s="39">
        <v>1137</v>
      </c>
      <c r="C20" s="41">
        <v>1317</v>
      </c>
      <c r="D20" s="41">
        <v>984</v>
      </c>
      <c r="E20" s="41">
        <v>10</v>
      </c>
      <c r="F20" s="41">
        <v>974</v>
      </c>
      <c r="G20" s="41">
        <v>0</v>
      </c>
      <c r="H20" s="41">
        <v>2</v>
      </c>
      <c r="I20" s="41">
        <v>26</v>
      </c>
      <c r="J20" s="41">
        <v>729</v>
      </c>
      <c r="K20" s="41">
        <v>0</v>
      </c>
      <c r="L20" s="41">
        <v>0</v>
      </c>
      <c r="M20" s="41">
        <v>0</v>
      </c>
      <c r="N20" s="41">
        <v>0</v>
      </c>
      <c r="O20" s="41">
        <v>2</v>
      </c>
      <c r="P20" s="41">
        <v>1</v>
      </c>
      <c r="Q20" s="41">
        <v>2</v>
      </c>
      <c r="R20" s="41">
        <v>6</v>
      </c>
      <c r="S20" s="41">
        <v>8</v>
      </c>
      <c r="T20" s="41">
        <v>1</v>
      </c>
      <c r="U20" s="41">
        <v>25</v>
      </c>
      <c r="V20" s="41">
        <v>2</v>
      </c>
      <c r="W20" s="41">
        <v>0</v>
      </c>
      <c r="X20" s="41">
        <v>40</v>
      </c>
      <c r="Y20" s="41">
        <v>0</v>
      </c>
      <c r="Z20" s="41">
        <v>1</v>
      </c>
      <c r="AA20" s="41">
        <v>0</v>
      </c>
      <c r="AB20" s="41">
        <v>0</v>
      </c>
      <c r="AC20" s="41">
        <v>0</v>
      </c>
      <c r="AD20" s="41">
        <v>0</v>
      </c>
      <c r="AE20" s="41">
        <v>0</v>
      </c>
      <c r="AF20" s="41">
        <v>2</v>
      </c>
      <c r="AG20" s="41">
        <v>1</v>
      </c>
      <c r="AH20" s="41">
        <v>0</v>
      </c>
      <c r="AI20" s="41">
        <v>126</v>
      </c>
      <c r="AJ20" s="41">
        <v>2</v>
      </c>
      <c r="AK20" t="str">
        <f t="shared" si="6"/>
        <v>קרית יערים</v>
      </c>
      <c r="AL20">
        <f t="shared" si="0"/>
        <v>974</v>
      </c>
      <c r="AM20">
        <f t="shared" si="1"/>
        <v>729</v>
      </c>
      <c r="AN20" s="26">
        <f t="shared" si="7"/>
        <v>66</v>
      </c>
      <c r="AO20">
        <f t="shared" si="2"/>
        <v>25</v>
      </c>
      <c r="AP20">
        <f t="shared" si="3"/>
        <v>126</v>
      </c>
      <c r="AR20" s="26">
        <f t="shared" si="8"/>
        <v>855</v>
      </c>
      <c r="AS20" s="26">
        <f t="shared" si="9"/>
        <v>66</v>
      </c>
      <c r="AT20" s="26">
        <f t="shared" si="10"/>
        <v>25</v>
      </c>
      <c r="AU20" s="14">
        <f t="shared" si="11"/>
        <v>0.87782340862423003</v>
      </c>
      <c r="AV20" s="14">
        <f t="shared" si="4"/>
        <v>6.7761806981519512E-2</v>
      </c>
      <c r="AW20" s="14">
        <f t="shared" si="5"/>
        <v>2.5667351129363448E-2</v>
      </c>
      <c r="AX20" s="44">
        <f t="shared" si="12"/>
        <v>0.97125256673511307</v>
      </c>
      <c r="AY20" s="14">
        <f t="shared" si="13"/>
        <v>0.85263157894736841</v>
      </c>
    </row>
    <row r="21" spans="1:51" ht="27" thickBot="1">
      <c r="A21" s="33" t="s">
        <v>345</v>
      </c>
      <c r="B21" s="39">
        <v>1034</v>
      </c>
      <c r="C21" s="41">
        <v>13682</v>
      </c>
      <c r="D21" s="41">
        <v>8724</v>
      </c>
      <c r="E21" s="41">
        <v>184</v>
      </c>
      <c r="F21" s="41">
        <v>8540</v>
      </c>
      <c r="G21" s="41">
        <v>0</v>
      </c>
      <c r="H21" s="41">
        <v>468</v>
      </c>
      <c r="I21" s="41">
        <v>389</v>
      </c>
      <c r="J21" s="41">
        <v>134</v>
      </c>
      <c r="K21" s="41">
        <v>0</v>
      </c>
      <c r="L21" s="41">
        <v>0</v>
      </c>
      <c r="M21" s="41">
        <v>10</v>
      </c>
      <c r="N21" s="41">
        <v>0</v>
      </c>
      <c r="O21" s="41">
        <v>13</v>
      </c>
      <c r="P21" s="41">
        <v>3</v>
      </c>
      <c r="Q21" s="41">
        <v>287</v>
      </c>
      <c r="R21" s="41">
        <v>113</v>
      </c>
      <c r="S21" s="41">
        <v>485</v>
      </c>
      <c r="T21" s="41">
        <v>996</v>
      </c>
      <c r="U21" s="41">
        <v>3031</v>
      </c>
      <c r="V21" s="41">
        <v>52</v>
      </c>
      <c r="W21" s="41">
        <v>8</v>
      </c>
      <c r="X21" s="41">
        <v>835</v>
      </c>
      <c r="Y21" s="41">
        <v>25</v>
      </c>
      <c r="Z21" s="41">
        <v>4</v>
      </c>
      <c r="AA21" s="41">
        <v>8</v>
      </c>
      <c r="AB21" s="41">
        <v>2</v>
      </c>
      <c r="AC21" s="41">
        <v>1</v>
      </c>
      <c r="AD21" s="41">
        <v>5</v>
      </c>
      <c r="AE21" s="41">
        <v>2</v>
      </c>
      <c r="AF21" s="41">
        <v>47</v>
      </c>
      <c r="AG21" s="41">
        <v>5</v>
      </c>
      <c r="AH21" s="41">
        <v>5</v>
      </c>
      <c r="AI21" s="41">
        <v>1612</v>
      </c>
      <c r="AJ21" s="41">
        <v>22</v>
      </c>
      <c r="AK21" t="str">
        <f t="shared" si="6"/>
        <v>קרית מלאכי</v>
      </c>
      <c r="AL21">
        <f t="shared" si="0"/>
        <v>8540</v>
      </c>
      <c r="AM21">
        <f t="shared" si="1"/>
        <v>134</v>
      </c>
      <c r="AN21" s="26">
        <f t="shared" si="7"/>
        <v>1224</v>
      </c>
      <c r="AO21">
        <f t="shared" si="2"/>
        <v>3031</v>
      </c>
      <c r="AP21">
        <f t="shared" si="3"/>
        <v>1612</v>
      </c>
      <c r="AR21" s="26">
        <f t="shared" si="8"/>
        <v>1746</v>
      </c>
      <c r="AS21" s="26">
        <f t="shared" si="9"/>
        <v>1224</v>
      </c>
      <c r="AT21" s="26">
        <f t="shared" si="10"/>
        <v>3031</v>
      </c>
      <c r="AU21" s="14">
        <f t="shared" si="11"/>
        <v>0.20444964871194379</v>
      </c>
      <c r="AV21" s="14">
        <f t="shared" si="4"/>
        <v>0.14332552693208431</v>
      </c>
      <c r="AW21" s="14">
        <f t="shared" si="5"/>
        <v>0.35491803278688527</v>
      </c>
      <c r="AX21" s="44">
        <f t="shared" si="12"/>
        <v>0.70269320843091343</v>
      </c>
      <c r="AY21" s="14">
        <f t="shared" si="13"/>
        <v>7.6746849942726236E-2</v>
      </c>
    </row>
    <row r="22" spans="1:51" ht="15.75" thickBot="1">
      <c r="A22" s="30" t="s">
        <v>250</v>
      </c>
      <c r="B22" s="39">
        <v>922</v>
      </c>
      <c r="C22" s="41">
        <v>3824</v>
      </c>
      <c r="D22" s="41">
        <v>3203</v>
      </c>
      <c r="E22" s="41">
        <v>29</v>
      </c>
      <c r="F22" s="41">
        <v>3174</v>
      </c>
      <c r="G22" s="41">
        <v>0</v>
      </c>
      <c r="H22" s="41">
        <v>82</v>
      </c>
      <c r="I22" s="41">
        <v>85</v>
      </c>
      <c r="J22" s="41">
        <v>1214</v>
      </c>
      <c r="K22" s="41">
        <v>0</v>
      </c>
      <c r="L22" s="41">
        <v>0</v>
      </c>
      <c r="M22" s="41">
        <v>1</v>
      </c>
      <c r="N22" s="41">
        <v>0</v>
      </c>
      <c r="O22" s="41">
        <v>5</v>
      </c>
      <c r="P22" s="41">
        <v>0</v>
      </c>
      <c r="Q22" s="41">
        <v>114</v>
      </c>
      <c r="R22" s="41">
        <v>31</v>
      </c>
      <c r="S22" s="41">
        <v>41</v>
      </c>
      <c r="T22" s="41">
        <v>11</v>
      </c>
      <c r="U22" s="41">
        <v>442</v>
      </c>
      <c r="V22" s="41">
        <v>9</v>
      </c>
      <c r="W22" s="41">
        <v>0</v>
      </c>
      <c r="X22" s="41">
        <v>19</v>
      </c>
      <c r="Y22" s="41">
        <v>2</v>
      </c>
      <c r="Z22" s="41">
        <v>1</v>
      </c>
      <c r="AA22" s="41">
        <v>0</v>
      </c>
      <c r="AB22" s="41">
        <v>0</v>
      </c>
      <c r="AC22" s="41">
        <v>0</v>
      </c>
      <c r="AD22" s="41">
        <v>0</v>
      </c>
      <c r="AE22" s="41">
        <v>0</v>
      </c>
      <c r="AF22" s="41">
        <v>9</v>
      </c>
      <c r="AG22" s="41">
        <v>0</v>
      </c>
      <c r="AH22" s="41">
        <v>0</v>
      </c>
      <c r="AI22" s="41">
        <v>1108</v>
      </c>
      <c r="AJ22" s="41">
        <v>6</v>
      </c>
      <c r="AK22" t="str">
        <f t="shared" si="6"/>
        <v>רכסים</v>
      </c>
      <c r="AL22">
        <f t="shared" si="0"/>
        <v>3174</v>
      </c>
      <c r="AM22">
        <f t="shared" si="1"/>
        <v>1214</v>
      </c>
      <c r="AN22" s="26">
        <f t="shared" si="7"/>
        <v>104</v>
      </c>
      <c r="AO22">
        <f t="shared" si="2"/>
        <v>442</v>
      </c>
      <c r="AP22">
        <f t="shared" si="3"/>
        <v>1108</v>
      </c>
      <c r="AR22" s="26">
        <f t="shared" si="8"/>
        <v>2322</v>
      </c>
      <c r="AS22" s="26">
        <f t="shared" si="9"/>
        <v>104</v>
      </c>
      <c r="AT22" s="26">
        <f t="shared" si="10"/>
        <v>442</v>
      </c>
      <c r="AU22" s="14">
        <f t="shared" si="11"/>
        <v>0.73156899810964082</v>
      </c>
      <c r="AV22" s="14">
        <f t="shared" si="4"/>
        <v>3.2766225582860742E-2</v>
      </c>
      <c r="AW22" s="14">
        <f t="shared" si="5"/>
        <v>0.13925645872715817</v>
      </c>
      <c r="AX22" s="44">
        <f t="shared" si="12"/>
        <v>0.90359168241965981</v>
      </c>
      <c r="AY22" s="14">
        <f t="shared" si="13"/>
        <v>0.52282515073212743</v>
      </c>
    </row>
    <row r="23" spans="1:51">
      <c r="A23" s="47" t="s">
        <v>173</v>
      </c>
      <c r="B23" s="39">
        <v>922</v>
      </c>
      <c r="C23" s="39">
        <v>20007</v>
      </c>
      <c r="D23" s="39">
        <v>11892</v>
      </c>
      <c r="E23" s="39">
        <v>294</v>
      </c>
      <c r="F23" s="39">
        <v>11598</v>
      </c>
      <c r="G23" s="39">
        <v>0</v>
      </c>
      <c r="H23" s="39">
        <v>1438</v>
      </c>
      <c r="I23" s="39">
        <v>156</v>
      </c>
      <c r="J23" s="39">
        <v>627</v>
      </c>
      <c r="K23" s="39">
        <v>8</v>
      </c>
      <c r="L23" s="39">
        <v>12</v>
      </c>
      <c r="M23" s="39">
        <v>5</v>
      </c>
      <c r="N23" s="39">
        <v>0</v>
      </c>
      <c r="O23" s="39">
        <v>18</v>
      </c>
      <c r="P23" s="39">
        <v>0</v>
      </c>
      <c r="Q23" s="39">
        <v>2358</v>
      </c>
      <c r="R23" s="39">
        <v>1067</v>
      </c>
      <c r="S23" s="39">
        <v>1182</v>
      </c>
      <c r="T23" s="39">
        <v>318</v>
      </c>
      <c r="U23" s="39">
        <v>3028</v>
      </c>
      <c r="V23" s="39">
        <v>473</v>
      </c>
      <c r="W23" s="39">
        <v>45</v>
      </c>
      <c r="X23" s="39">
        <v>112</v>
      </c>
      <c r="Y23" s="39">
        <v>16</v>
      </c>
      <c r="Z23" s="39">
        <v>5</v>
      </c>
      <c r="AA23" s="39">
        <v>69</v>
      </c>
      <c r="AB23" s="39">
        <v>11</v>
      </c>
      <c r="AC23" s="39">
        <v>1</v>
      </c>
      <c r="AD23" s="39">
        <v>16</v>
      </c>
      <c r="AE23" s="39">
        <v>13</v>
      </c>
      <c r="AF23" s="39">
        <v>177</v>
      </c>
      <c r="AG23" s="39">
        <v>6</v>
      </c>
      <c r="AH23" s="39">
        <v>50</v>
      </c>
      <c r="AI23" s="39">
        <v>387</v>
      </c>
      <c r="AJ23" s="39">
        <v>31</v>
      </c>
      <c r="AK23" t="s">
        <v>173</v>
      </c>
      <c r="AL23">
        <v>11598</v>
      </c>
      <c r="AM23">
        <v>627</v>
      </c>
      <c r="AN23" s="26">
        <v>268</v>
      </c>
      <c r="AO23">
        <v>3028</v>
      </c>
      <c r="AP23">
        <v>387</v>
      </c>
      <c r="AR23" s="26">
        <f t="shared" ref="AR23" si="14">AP23+AM23</f>
        <v>1014</v>
      </c>
      <c r="AS23" s="26">
        <f t="shared" ref="AS23" si="15">AN23+K23</f>
        <v>276</v>
      </c>
      <c r="AT23" s="26">
        <f t="shared" ref="AT23" si="16">AO23</f>
        <v>3028</v>
      </c>
      <c r="AU23" s="14">
        <f t="shared" ref="AU23" si="17">AR23/$AL23</f>
        <v>8.7428867046042427E-2</v>
      </c>
      <c r="AV23" s="14">
        <f t="shared" ref="AV23" si="18">AS23/$AL23</f>
        <v>2.379720641489912E-2</v>
      </c>
      <c r="AW23" s="14">
        <f t="shared" ref="AW23" si="19">AT23/$AL23</f>
        <v>0.26107949646490775</v>
      </c>
      <c r="AX23" s="44">
        <f t="shared" ref="AX23" si="20">SUM(AU23:AW23)</f>
        <v>0.37230556992584929</v>
      </c>
      <c r="AY23" s="14">
        <f t="shared" si="13"/>
        <v>0.61834319526627224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3"/>
  <sheetViews>
    <sheetView rightToLeft="1" topLeftCell="A5" workbookViewId="0">
      <selection activeCell="B23" sqref="B23:AR23"/>
    </sheetView>
  </sheetViews>
  <sheetFormatPr defaultRowHeight="15"/>
  <cols>
    <col min="3" max="5" width="11.5703125" bestFit="1" customWidth="1"/>
    <col min="6" max="6" width="9.5703125" bestFit="1" customWidth="1"/>
    <col min="7" max="8" width="10.5703125" bestFit="1" customWidth="1"/>
    <col min="9" max="12" width="9.28515625" bestFit="1" customWidth="1"/>
    <col min="13" max="14" width="9.5703125" bestFit="1" customWidth="1"/>
    <col min="15" max="15" width="9.28515625" bestFit="1" customWidth="1"/>
    <col min="16" max="16" width="10.5703125" bestFit="1" customWidth="1"/>
    <col min="17" max="17" width="9.28515625" bestFit="1" customWidth="1"/>
    <col min="18" max="18" width="9.5703125" bestFit="1" customWidth="1"/>
    <col min="19" max="19" width="10.5703125" bestFit="1" customWidth="1"/>
    <col min="20" max="20" width="9.28515625" bestFit="1" customWidth="1"/>
    <col min="21" max="22" width="10.5703125" bestFit="1" customWidth="1"/>
    <col min="23" max="23" width="9.5703125" bestFit="1" customWidth="1"/>
    <col min="24" max="25" width="9.28515625" bestFit="1" customWidth="1"/>
    <col min="26" max="26" width="9.5703125" bestFit="1" customWidth="1"/>
    <col min="27" max="33" width="9.28515625" bestFit="1" customWidth="1"/>
    <col min="34" max="34" width="9.5703125" bestFit="1" customWidth="1"/>
    <col min="35" max="35" width="9.28515625" bestFit="1" customWidth="1"/>
    <col min="36" max="36" width="9.5703125" bestFit="1" customWidth="1"/>
    <col min="37" max="37" width="10.5703125" bestFit="1" customWidth="1"/>
    <col min="38" max="38" width="9.28515625" bestFit="1" customWidth="1"/>
  </cols>
  <sheetData>
    <row r="1" spans="1:53" ht="15.75" thickBot="1">
      <c r="A1" s="13" t="s">
        <v>258</v>
      </c>
      <c r="B1" s="37" t="s">
        <v>387</v>
      </c>
      <c r="C1" s="38" t="s">
        <v>437</v>
      </c>
      <c r="D1" s="38" t="s">
        <v>438</v>
      </c>
      <c r="E1" s="38" t="s">
        <v>391</v>
      </c>
      <c r="F1" s="38" t="s">
        <v>390</v>
      </c>
      <c r="G1" s="38" t="s">
        <v>429</v>
      </c>
      <c r="H1" s="38" t="s">
        <v>259</v>
      </c>
      <c r="I1" s="38" t="s">
        <v>395</v>
      </c>
      <c r="J1" s="38" t="s">
        <v>439</v>
      </c>
      <c r="K1" s="38" t="s">
        <v>397</v>
      </c>
      <c r="L1" s="38" t="s">
        <v>398</v>
      </c>
      <c r="M1" s="38" t="s">
        <v>440</v>
      </c>
      <c r="N1" s="38" t="s">
        <v>399</v>
      </c>
      <c r="O1" s="38" t="s">
        <v>441</v>
      </c>
      <c r="P1" s="38" t="s">
        <v>260</v>
      </c>
      <c r="Q1" s="38" t="s">
        <v>402</v>
      </c>
      <c r="R1" s="38" t="s">
        <v>442</v>
      </c>
      <c r="S1" s="38" t="s">
        <v>403</v>
      </c>
      <c r="T1" s="38" t="s">
        <v>443</v>
      </c>
      <c r="U1" s="38" t="s">
        <v>404</v>
      </c>
      <c r="V1" s="38" t="s">
        <v>406</v>
      </c>
      <c r="W1" s="38" t="s">
        <v>407</v>
      </c>
      <c r="X1" s="38" t="s">
        <v>410</v>
      </c>
      <c r="Y1" s="38" t="s">
        <v>411</v>
      </c>
      <c r="Z1" s="38" t="s">
        <v>412</v>
      </c>
      <c r="AA1" s="38" t="s">
        <v>414</v>
      </c>
      <c r="AB1" s="38" t="s">
        <v>444</v>
      </c>
      <c r="AC1" s="38" t="s">
        <v>445</v>
      </c>
      <c r="AD1" s="38" t="s">
        <v>432</v>
      </c>
      <c r="AE1" s="38" t="s">
        <v>446</v>
      </c>
      <c r="AF1" s="38" t="s">
        <v>416</v>
      </c>
      <c r="AG1" s="38" t="s">
        <v>417</v>
      </c>
      <c r="AH1" s="38" t="s">
        <v>419</v>
      </c>
      <c r="AI1" s="38" t="s">
        <v>420</v>
      </c>
      <c r="AJ1" s="38" t="s">
        <v>422</v>
      </c>
      <c r="AK1" s="38" t="s">
        <v>262</v>
      </c>
      <c r="AL1" s="38" t="s">
        <v>426</v>
      </c>
      <c r="AN1" t="str">
        <f>E1</f>
        <v>כשרים</v>
      </c>
      <c r="AO1" t="str">
        <f>H1</f>
        <v>ג</v>
      </c>
      <c r="AP1" t="str">
        <f>P1</f>
        <v>טב</v>
      </c>
      <c r="AQ1" t="s">
        <v>487</v>
      </c>
      <c r="AR1" t="str">
        <f>AK1</f>
        <v>שס</v>
      </c>
      <c r="AT1" t="s">
        <v>477</v>
      </c>
      <c r="AU1" t="s">
        <v>478</v>
      </c>
      <c r="AV1" t="s">
        <v>479</v>
      </c>
      <c r="AW1" t="s">
        <v>480</v>
      </c>
      <c r="AX1" t="s">
        <v>481</v>
      </c>
      <c r="AY1" t="s">
        <v>482</v>
      </c>
      <c r="AZ1" t="s">
        <v>483</v>
      </c>
      <c r="BA1" t="s">
        <v>502</v>
      </c>
    </row>
    <row r="2" spans="1:53" ht="15.75" thickBot="1">
      <c r="A2" s="30" t="s">
        <v>231</v>
      </c>
      <c r="B2" s="39">
        <v>31</v>
      </c>
      <c r="C2" s="41">
        <v>16637</v>
      </c>
      <c r="D2" s="41">
        <v>9521</v>
      </c>
      <c r="E2" s="41">
        <v>9361</v>
      </c>
      <c r="F2" s="41">
        <v>160</v>
      </c>
      <c r="G2" s="41">
        <v>1535</v>
      </c>
      <c r="H2" s="41">
        <v>1250</v>
      </c>
      <c r="I2" s="41">
        <v>6</v>
      </c>
      <c r="J2" s="41">
        <v>1</v>
      </c>
      <c r="K2" s="41">
        <v>1</v>
      </c>
      <c r="L2" s="41">
        <v>3</v>
      </c>
      <c r="M2" s="41">
        <v>16</v>
      </c>
      <c r="N2" s="41">
        <v>69</v>
      </c>
      <c r="O2" s="41">
        <v>8</v>
      </c>
      <c r="P2" s="41">
        <v>633</v>
      </c>
      <c r="Q2" s="41">
        <v>10</v>
      </c>
      <c r="R2" s="41">
        <v>80</v>
      </c>
      <c r="S2" s="41">
        <v>857</v>
      </c>
      <c r="T2" s="41">
        <v>4</v>
      </c>
      <c r="U2" s="41">
        <v>1527</v>
      </c>
      <c r="V2" s="41">
        <v>940</v>
      </c>
      <c r="W2" s="41">
        <v>208</v>
      </c>
      <c r="X2" s="41">
        <v>4</v>
      </c>
      <c r="Y2" s="41">
        <v>7</v>
      </c>
      <c r="Z2" s="41">
        <v>9</v>
      </c>
      <c r="AA2" s="41">
        <v>12</v>
      </c>
      <c r="AB2" s="41">
        <v>4</v>
      </c>
      <c r="AC2" s="41">
        <v>6</v>
      </c>
      <c r="AD2" s="41">
        <v>2</v>
      </c>
      <c r="AE2" s="41">
        <v>1</v>
      </c>
      <c r="AF2" s="41">
        <v>9</v>
      </c>
      <c r="AG2" s="41">
        <v>12</v>
      </c>
      <c r="AH2" s="41">
        <v>42</v>
      </c>
      <c r="AI2" s="41">
        <v>1</v>
      </c>
      <c r="AJ2" s="41">
        <v>25</v>
      </c>
      <c r="AK2" s="41">
        <v>2079</v>
      </c>
      <c r="AL2" s="41">
        <v>26</v>
      </c>
      <c r="AM2" t="str">
        <f>A2</f>
        <v>אופקים</v>
      </c>
      <c r="AN2">
        <f t="shared" ref="AN2:AN22" si="0">E2</f>
        <v>9361</v>
      </c>
      <c r="AO2">
        <f t="shared" ref="AO2:AO22" si="1">H2</f>
        <v>1250</v>
      </c>
      <c r="AP2">
        <f t="shared" ref="AP2:AP22" si="2">P2</f>
        <v>633</v>
      </c>
      <c r="AQ2" s="26">
        <f>V2+U2</f>
        <v>2467</v>
      </c>
      <c r="AR2">
        <f t="shared" ref="AR2:AR22" si="3">AK2</f>
        <v>2079</v>
      </c>
      <c r="AT2" s="26">
        <f>AR2+AO2</f>
        <v>3329</v>
      </c>
      <c r="AU2" s="26">
        <f>AP2</f>
        <v>633</v>
      </c>
      <c r="AV2" s="26">
        <f>AQ2</f>
        <v>2467</v>
      </c>
      <c r="AW2" s="14">
        <f>AT2/$AN2</f>
        <v>0.35562439910265997</v>
      </c>
      <c r="AX2" s="14">
        <f>AU2/$AN2</f>
        <v>6.762098066445893E-2</v>
      </c>
      <c r="AY2" s="14">
        <f>AV2/$AN2</f>
        <v>0.26354022006195921</v>
      </c>
      <c r="AZ2" s="44">
        <f>SUM(AW2:AY2)</f>
        <v>0.68678559982907816</v>
      </c>
      <c r="BA2" s="14">
        <f>AO2/AT2</f>
        <v>0.37548813457494745</v>
      </c>
    </row>
    <row r="3" spans="1:53" ht="15.75" thickBot="1">
      <c r="A3" s="30" t="s">
        <v>246</v>
      </c>
      <c r="B3" s="39">
        <v>1309</v>
      </c>
      <c r="C3" s="41">
        <v>11332</v>
      </c>
      <c r="D3" s="41">
        <v>9699</v>
      </c>
      <c r="E3" s="41">
        <v>9637</v>
      </c>
      <c r="F3" s="41">
        <v>62</v>
      </c>
      <c r="G3" s="41">
        <v>31</v>
      </c>
      <c r="H3" s="41">
        <v>3397</v>
      </c>
      <c r="I3" s="41">
        <v>0</v>
      </c>
      <c r="J3" s="41">
        <v>0</v>
      </c>
      <c r="K3" s="41">
        <v>0</v>
      </c>
      <c r="L3" s="41">
        <v>0</v>
      </c>
      <c r="M3" s="41">
        <v>1</v>
      </c>
      <c r="N3" s="41">
        <v>31</v>
      </c>
      <c r="O3" s="41">
        <v>0</v>
      </c>
      <c r="P3" s="41">
        <v>1047</v>
      </c>
      <c r="Q3" s="41">
        <v>1</v>
      </c>
      <c r="R3" s="41">
        <v>155</v>
      </c>
      <c r="S3" s="41">
        <v>27</v>
      </c>
      <c r="T3" s="41">
        <v>0</v>
      </c>
      <c r="U3" s="41">
        <v>22</v>
      </c>
      <c r="V3" s="41">
        <v>116</v>
      </c>
      <c r="W3" s="41">
        <v>1</v>
      </c>
      <c r="X3" s="41">
        <v>0</v>
      </c>
      <c r="Y3" s="41">
        <v>0</v>
      </c>
      <c r="Z3" s="41">
        <v>0</v>
      </c>
      <c r="AA3" s="41">
        <v>0</v>
      </c>
      <c r="AB3" s="41">
        <v>0</v>
      </c>
      <c r="AC3" s="41">
        <v>0</v>
      </c>
      <c r="AD3" s="41">
        <v>0</v>
      </c>
      <c r="AE3" s="41">
        <v>1</v>
      </c>
      <c r="AF3" s="41">
        <v>0</v>
      </c>
      <c r="AG3" s="41">
        <v>0</v>
      </c>
      <c r="AH3" s="41">
        <v>5</v>
      </c>
      <c r="AI3" s="41">
        <v>0</v>
      </c>
      <c r="AJ3" s="41">
        <v>4</v>
      </c>
      <c r="AK3" s="41">
        <v>4798</v>
      </c>
      <c r="AL3" s="41">
        <v>19</v>
      </c>
      <c r="AM3" t="str">
        <f t="shared" ref="AM3:AM22" si="4">A3</f>
        <v>אלעד</v>
      </c>
      <c r="AN3">
        <f t="shared" si="0"/>
        <v>9637</v>
      </c>
      <c r="AO3">
        <f t="shared" si="1"/>
        <v>3397</v>
      </c>
      <c r="AP3">
        <f t="shared" si="2"/>
        <v>1047</v>
      </c>
      <c r="AQ3" s="26">
        <f t="shared" ref="AQ3:AQ22" si="5">V3+U3</f>
        <v>138</v>
      </c>
      <c r="AR3">
        <f t="shared" si="3"/>
        <v>4798</v>
      </c>
      <c r="AT3" s="26">
        <f t="shared" ref="AT3:AT22" si="6">AR3+AO3</f>
        <v>8195</v>
      </c>
      <c r="AU3" s="26">
        <f t="shared" ref="AU3:AV22" si="7">AP3</f>
        <v>1047</v>
      </c>
      <c r="AV3" s="26">
        <f t="shared" si="7"/>
        <v>138</v>
      </c>
      <c r="AW3" s="14">
        <f t="shared" ref="AW3:AW22" si="8">AT3/$AN3</f>
        <v>0.85036837189996883</v>
      </c>
      <c r="AX3" s="14">
        <f t="shared" ref="AX3:AX22" si="9">AU3/$AN3</f>
        <v>0.10864376880772024</v>
      </c>
      <c r="AY3" s="14">
        <f t="shared" ref="AY3:AY22" si="10">AV3/$AN3</f>
        <v>1.4319809069212411E-2</v>
      </c>
      <c r="AZ3" s="44">
        <f t="shared" ref="AZ3:AZ22" si="11">SUM(AW3:AY3)</f>
        <v>0.97333194977690141</v>
      </c>
      <c r="BA3" s="14">
        <f t="shared" ref="BA3:BA23" si="12">AO3/AT3</f>
        <v>0.41452104942037826</v>
      </c>
    </row>
    <row r="4" spans="1:53" ht="15.75" thickBot="1">
      <c r="A4" s="33" t="s">
        <v>194</v>
      </c>
      <c r="B4" s="39">
        <v>70</v>
      </c>
      <c r="C4" s="41">
        <v>149417</v>
      </c>
      <c r="D4" s="41">
        <v>86978</v>
      </c>
      <c r="E4" s="41">
        <v>85164</v>
      </c>
      <c r="F4" s="41">
        <v>1814</v>
      </c>
      <c r="G4" s="41">
        <v>8837</v>
      </c>
      <c r="H4" s="41">
        <v>7901</v>
      </c>
      <c r="I4" s="41">
        <v>39</v>
      </c>
      <c r="J4" s="41">
        <v>10</v>
      </c>
      <c r="K4" s="41">
        <v>30</v>
      </c>
      <c r="L4" s="41">
        <v>37</v>
      </c>
      <c r="M4" s="41">
        <v>1090</v>
      </c>
      <c r="N4" s="41">
        <v>2750</v>
      </c>
      <c r="O4" s="41">
        <v>331</v>
      </c>
      <c r="P4" s="41">
        <v>3801</v>
      </c>
      <c r="Q4" s="41">
        <v>167</v>
      </c>
      <c r="R4" s="41">
        <v>295</v>
      </c>
      <c r="S4" s="41">
        <v>16691</v>
      </c>
      <c r="T4" s="41">
        <v>38</v>
      </c>
      <c r="U4" s="41">
        <v>16930</v>
      </c>
      <c r="V4" s="41">
        <v>8631</v>
      </c>
      <c r="W4" s="41">
        <v>869</v>
      </c>
      <c r="X4" s="41">
        <v>51</v>
      </c>
      <c r="Y4" s="41">
        <v>46</v>
      </c>
      <c r="Z4" s="41">
        <v>183</v>
      </c>
      <c r="AA4" s="41">
        <v>75</v>
      </c>
      <c r="AB4" s="41">
        <v>37</v>
      </c>
      <c r="AC4" s="41">
        <v>66</v>
      </c>
      <c r="AD4" s="41">
        <v>46</v>
      </c>
      <c r="AE4" s="41">
        <v>28</v>
      </c>
      <c r="AF4" s="41">
        <v>109</v>
      </c>
      <c r="AG4" s="41">
        <v>179</v>
      </c>
      <c r="AH4" s="41">
        <v>630</v>
      </c>
      <c r="AI4" s="41">
        <v>25</v>
      </c>
      <c r="AJ4" s="41">
        <v>678</v>
      </c>
      <c r="AK4" s="41">
        <v>14564</v>
      </c>
      <c r="AL4" s="41">
        <v>243</v>
      </c>
      <c r="AM4" t="str">
        <f t="shared" si="4"/>
        <v>אשדוד</v>
      </c>
      <c r="AN4">
        <f t="shared" si="0"/>
        <v>85164</v>
      </c>
      <c r="AO4">
        <f t="shared" si="1"/>
        <v>7901</v>
      </c>
      <c r="AP4">
        <f t="shared" si="2"/>
        <v>3801</v>
      </c>
      <c r="AQ4" s="26">
        <f t="shared" si="5"/>
        <v>25561</v>
      </c>
      <c r="AR4">
        <f t="shared" si="3"/>
        <v>14564</v>
      </c>
      <c r="AT4" s="26">
        <f t="shared" si="6"/>
        <v>22465</v>
      </c>
      <c r="AU4" s="26">
        <f t="shared" si="7"/>
        <v>3801</v>
      </c>
      <c r="AV4" s="26">
        <f t="shared" si="7"/>
        <v>25561</v>
      </c>
      <c r="AW4" s="14">
        <f t="shared" si="8"/>
        <v>0.26378516744164199</v>
      </c>
      <c r="AX4" s="14">
        <f t="shared" si="9"/>
        <v>4.4631534451176555E-2</v>
      </c>
      <c r="AY4" s="14">
        <f t="shared" si="10"/>
        <v>0.30013855619745433</v>
      </c>
      <c r="AZ4" s="44">
        <f t="shared" si="11"/>
        <v>0.60855525809027289</v>
      </c>
      <c r="BA4" s="14">
        <f t="shared" si="12"/>
        <v>0.35170264856443356</v>
      </c>
    </row>
    <row r="5" spans="1:53" ht="15.75" thickBot="1">
      <c r="A5" s="33" t="s">
        <v>235</v>
      </c>
      <c r="B5" s="39">
        <v>9200</v>
      </c>
      <c r="C5" s="41">
        <v>12031</v>
      </c>
      <c r="D5" s="41">
        <v>6663</v>
      </c>
      <c r="E5" s="41">
        <v>6572</v>
      </c>
      <c r="F5" s="41">
        <v>91</v>
      </c>
      <c r="G5" s="41">
        <v>1074</v>
      </c>
      <c r="H5" s="41">
        <v>152</v>
      </c>
      <c r="I5" s="41">
        <v>1</v>
      </c>
      <c r="J5" s="41">
        <v>1</v>
      </c>
      <c r="K5" s="41">
        <v>2</v>
      </c>
      <c r="L5" s="41">
        <v>0</v>
      </c>
      <c r="M5" s="41">
        <v>11</v>
      </c>
      <c r="N5" s="41">
        <v>137</v>
      </c>
      <c r="O5" s="41">
        <v>6</v>
      </c>
      <c r="P5" s="41">
        <v>718</v>
      </c>
      <c r="Q5" s="41">
        <v>2</v>
      </c>
      <c r="R5" s="41">
        <v>51</v>
      </c>
      <c r="S5" s="41">
        <v>817</v>
      </c>
      <c r="T5" s="41">
        <v>0</v>
      </c>
      <c r="U5" s="41">
        <v>350</v>
      </c>
      <c r="V5" s="41">
        <v>1102</v>
      </c>
      <c r="W5" s="41">
        <v>38</v>
      </c>
      <c r="X5" s="41">
        <v>4</v>
      </c>
      <c r="Y5" s="41">
        <v>1</v>
      </c>
      <c r="Z5" s="41">
        <v>18</v>
      </c>
      <c r="AA5" s="41">
        <v>5</v>
      </c>
      <c r="AB5" s="41">
        <v>12</v>
      </c>
      <c r="AC5" s="41">
        <v>35</v>
      </c>
      <c r="AD5" s="41">
        <v>0</v>
      </c>
      <c r="AE5" s="41">
        <v>2</v>
      </c>
      <c r="AF5" s="41">
        <v>4</v>
      </c>
      <c r="AG5" s="41">
        <v>3</v>
      </c>
      <c r="AH5" s="41">
        <v>30</v>
      </c>
      <c r="AI5" s="41">
        <v>0</v>
      </c>
      <c r="AJ5" s="41">
        <v>20</v>
      </c>
      <c r="AK5" s="41">
        <v>1976</v>
      </c>
      <c r="AL5" s="41">
        <v>19</v>
      </c>
      <c r="AM5" t="str">
        <f t="shared" si="4"/>
        <v>בית שאן</v>
      </c>
      <c r="AN5">
        <f t="shared" si="0"/>
        <v>6572</v>
      </c>
      <c r="AO5">
        <f t="shared" si="1"/>
        <v>152</v>
      </c>
      <c r="AP5">
        <f t="shared" si="2"/>
        <v>718</v>
      </c>
      <c r="AQ5" s="26">
        <f t="shared" si="5"/>
        <v>1452</v>
      </c>
      <c r="AR5">
        <f t="shared" si="3"/>
        <v>1976</v>
      </c>
      <c r="AT5" s="26">
        <f t="shared" si="6"/>
        <v>2128</v>
      </c>
      <c r="AU5" s="26">
        <f t="shared" si="7"/>
        <v>718</v>
      </c>
      <c r="AV5" s="26">
        <f t="shared" si="7"/>
        <v>1452</v>
      </c>
      <c r="AW5" s="14">
        <f t="shared" si="8"/>
        <v>0.32379793061472917</v>
      </c>
      <c r="AX5" s="14">
        <f t="shared" si="9"/>
        <v>0.10925136944613512</v>
      </c>
      <c r="AY5" s="14">
        <f t="shared" si="10"/>
        <v>0.22093730979914791</v>
      </c>
      <c r="AZ5" s="44">
        <f t="shared" si="11"/>
        <v>0.65398660986001222</v>
      </c>
      <c r="BA5" s="14">
        <f t="shared" si="12"/>
        <v>7.1428571428571425E-2</v>
      </c>
    </row>
    <row r="6" spans="1:53" ht="15.75" thickBot="1">
      <c r="A6" s="30" t="s">
        <v>243</v>
      </c>
      <c r="B6" s="39">
        <v>2610</v>
      </c>
      <c r="C6" s="41">
        <v>34712</v>
      </c>
      <c r="D6" s="41">
        <v>21965</v>
      </c>
      <c r="E6" s="41">
        <v>21669</v>
      </c>
      <c r="F6" s="41">
        <v>296</v>
      </c>
      <c r="G6" s="41">
        <v>1428</v>
      </c>
      <c r="H6" s="41">
        <v>4803</v>
      </c>
      <c r="I6" s="41">
        <v>9</v>
      </c>
      <c r="J6" s="41">
        <v>2</v>
      </c>
      <c r="K6" s="41">
        <v>9</v>
      </c>
      <c r="L6" s="41">
        <v>3</v>
      </c>
      <c r="M6" s="41">
        <v>609</v>
      </c>
      <c r="N6" s="41">
        <v>322</v>
      </c>
      <c r="O6" s="41">
        <v>22</v>
      </c>
      <c r="P6" s="41">
        <v>3099</v>
      </c>
      <c r="Q6" s="41">
        <v>18</v>
      </c>
      <c r="R6" s="41">
        <v>397</v>
      </c>
      <c r="S6" s="41">
        <v>1683</v>
      </c>
      <c r="T6" s="41">
        <v>4</v>
      </c>
      <c r="U6" s="41">
        <v>2245</v>
      </c>
      <c r="V6" s="41">
        <v>2340</v>
      </c>
      <c r="W6" s="41">
        <v>87</v>
      </c>
      <c r="X6" s="41">
        <v>16</v>
      </c>
      <c r="Y6" s="41">
        <v>1</v>
      </c>
      <c r="Z6" s="41">
        <v>56</v>
      </c>
      <c r="AA6" s="41">
        <v>9</v>
      </c>
      <c r="AB6" s="41">
        <v>3</v>
      </c>
      <c r="AC6" s="41">
        <v>11</v>
      </c>
      <c r="AD6" s="41">
        <v>1</v>
      </c>
      <c r="AE6" s="41">
        <v>7</v>
      </c>
      <c r="AF6" s="41">
        <v>7</v>
      </c>
      <c r="AG6" s="41">
        <v>9</v>
      </c>
      <c r="AH6" s="41">
        <v>87</v>
      </c>
      <c r="AI6" s="41">
        <v>1</v>
      </c>
      <c r="AJ6" s="41">
        <v>70</v>
      </c>
      <c r="AK6" s="41">
        <v>4311</v>
      </c>
      <c r="AL6" s="41">
        <v>55</v>
      </c>
      <c r="AM6" t="str">
        <f t="shared" si="4"/>
        <v>בית שמש</v>
      </c>
      <c r="AN6">
        <f t="shared" si="0"/>
        <v>21669</v>
      </c>
      <c r="AO6">
        <f t="shared" si="1"/>
        <v>4803</v>
      </c>
      <c r="AP6">
        <f t="shared" si="2"/>
        <v>3099</v>
      </c>
      <c r="AQ6" s="26">
        <f t="shared" si="5"/>
        <v>4585</v>
      </c>
      <c r="AR6">
        <f t="shared" si="3"/>
        <v>4311</v>
      </c>
      <c r="AT6" s="26">
        <f t="shared" si="6"/>
        <v>9114</v>
      </c>
      <c r="AU6" s="26">
        <f t="shared" si="7"/>
        <v>3099</v>
      </c>
      <c r="AV6" s="26">
        <f t="shared" si="7"/>
        <v>4585</v>
      </c>
      <c r="AW6" s="14">
        <f t="shared" si="8"/>
        <v>0.42060085836909872</v>
      </c>
      <c r="AX6" s="14">
        <f t="shared" si="9"/>
        <v>0.14301536757579952</v>
      </c>
      <c r="AY6" s="14">
        <f t="shared" si="10"/>
        <v>0.21159259772024552</v>
      </c>
      <c r="AZ6" s="44">
        <f t="shared" si="11"/>
        <v>0.77520882366514376</v>
      </c>
      <c r="BA6" s="14">
        <f t="shared" si="12"/>
        <v>0.52699144173798551</v>
      </c>
    </row>
    <row r="7" spans="1:53" ht="15.75" thickBot="1">
      <c r="A7" s="30" t="s">
        <v>253</v>
      </c>
      <c r="B7" s="39">
        <v>3780</v>
      </c>
      <c r="C7" s="41">
        <v>10091</v>
      </c>
      <c r="D7" s="41">
        <v>7837</v>
      </c>
      <c r="E7" s="41">
        <v>7779</v>
      </c>
      <c r="F7" s="41">
        <v>58</v>
      </c>
      <c r="G7" s="41">
        <v>5</v>
      </c>
      <c r="H7" s="41">
        <v>4213</v>
      </c>
      <c r="I7" s="41">
        <v>0</v>
      </c>
      <c r="J7" s="41">
        <v>0</v>
      </c>
      <c r="K7" s="41">
        <v>0</v>
      </c>
      <c r="L7" s="41">
        <v>0</v>
      </c>
      <c r="M7" s="41">
        <v>0</v>
      </c>
      <c r="N7" s="41">
        <v>5</v>
      </c>
      <c r="O7" s="41">
        <v>0</v>
      </c>
      <c r="P7" s="41">
        <v>141</v>
      </c>
      <c r="Q7" s="41">
        <v>0</v>
      </c>
      <c r="R7" s="41">
        <v>355</v>
      </c>
      <c r="S7" s="41">
        <v>13</v>
      </c>
      <c r="T7" s="41">
        <v>0</v>
      </c>
      <c r="U7" s="41">
        <v>25</v>
      </c>
      <c r="V7" s="41">
        <v>66</v>
      </c>
      <c r="W7" s="41">
        <v>3</v>
      </c>
      <c r="X7" s="41">
        <v>3</v>
      </c>
      <c r="Y7" s="41">
        <v>0</v>
      </c>
      <c r="Z7" s="41">
        <v>4</v>
      </c>
      <c r="AA7" s="41">
        <v>0</v>
      </c>
      <c r="AB7" s="41">
        <v>0</v>
      </c>
      <c r="AC7" s="41">
        <v>0</v>
      </c>
      <c r="AD7" s="41">
        <v>0</v>
      </c>
      <c r="AE7" s="41">
        <v>0</v>
      </c>
      <c r="AF7" s="41">
        <v>1</v>
      </c>
      <c r="AG7" s="41">
        <v>0</v>
      </c>
      <c r="AH7" s="41">
        <v>1</v>
      </c>
      <c r="AI7" s="41">
        <v>0</v>
      </c>
      <c r="AJ7" s="41">
        <v>1</v>
      </c>
      <c r="AK7" s="41">
        <v>2943</v>
      </c>
      <c r="AL7" s="41">
        <v>16</v>
      </c>
      <c r="AM7" t="str">
        <f t="shared" si="4"/>
        <v>ביתר עילית</v>
      </c>
      <c r="AN7">
        <f t="shared" si="0"/>
        <v>7779</v>
      </c>
      <c r="AO7">
        <f t="shared" si="1"/>
        <v>4213</v>
      </c>
      <c r="AP7">
        <f t="shared" si="2"/>
        <v>141</v>
      </c>
      <c r="AQ7" s="26">
        <f t="shared" si="5"/>
        <v>91</v>
      </c>
      <c r="AR7">
        <f t="shared" si="3"/>
        <v>2943</v>
      </c>
      <c r="AT7" s="26">
        <f t="shared" si="6"/>
        <v>7156</v>
      </c>
      <c r="AU7" s="26">
        <f t="shared" si="7"/>
        <v>141</v>
      </c>
      <c r="AV7" s="26">
        <f t="shared" si="7"/>
        <v>91</v>
      </c>
      <c r="AW7" s="14">
        <f t="shared" si="8"/>
        <v>0.91991258516518837</v>
      </c>
      <c r="AX7" s="14">
        <f t="shared" si="9"/>
        <v>1.8125723100655612E-2</v>
      </c>
      <c r="AY7" s="14">
        <f t="shared" si="10"/>
        <v>1.1698161717444401E-2</v>
      </c>
      <c r="AZ7" s="44">
        <f t="shared" si="11"/>
        <v>0.94973646998328842</v>
      </c>
      <c r="BA7" s="14">
        <f t="shared" si="12"/>
        <v>0.58873672442705427</v>
      </c>
    </row>
    <row r="8" spans="1:53" ht="15.75" thickBot="1">
      <c r="A8" s="30" t="s">
        <v>252</v>
      </c>
      <c r="B8" s="39">
        <v>6100</v>
      </c>
      <c r="C8" s="41">
        <v>83379</v>
      </c>
      <c r="D8" s="41">
        <v>61014</v>
      </c>
      <c r="E8" s="41">
        <v>60502</v>
      </c>
      <c r="F8" s="41">
        <v>512</v>
      </c>
      <c r="G8" s="41">
        <v>1177</v>
      </c>
      <c r="H8" s="41">
        <v>34149</v>
      </c>
      <c r="I8" s="41">
        <v>5</v>
      </c>
      <c r="J8" s="41">
        <v>2</v>
      </c>
      <c r="K8" s="41">
        <v>17</v>
      </c>
      <c r="L8" s="41">
        <v>21</v>
      </c>
      <c r="M8" s="41">
        <v>29</v>
      </c>
      <c r="N8" s="41">
        <v>1009</v>
      </c>
      <c r="O8" s="41">
        <v>34</v>
      </c>
      <c r="P8" s="41">
        <v>3629</v>
      </c>
      <c r="Q8" s="41">
        <v>29</v>
      </c>
      <c r="R8" s="41">
        <v>543</v>
      </c>
      <c r="S8" s="41">
        <v>1902</v>
      </c>
      <c r="T8" s="41">
        <v>9</v>
      </c>
      <c r="U8" s="41">
        <v>1109</v>
      </c>
      <c r="V8" s="41">
        <v>1847</v>
      </c>
      <c r="W8" s="41">
        <v>168</v>
      </c>
      <c r="X8" s="41">
        <v>23</v>
      </c>
      <c r="Y8" s="41">
        <v>9</v>
      </c>
      <c r="Z8" s="41">
        <v>48</v>
      </c>
      <c r="AA8" s="41">
        <v>4</v>
      </c>
      <c r="AB8" s="41">
        <v>8</v>
      </c>
      <c r="AC8" s="41">
        <v>14</v>
      </c>
      <c r="AD8" s="41">
        <v>1</v>
      </c>
      <c r="AE8" s="41">
        <v>7</v>
      </c>
      <c r="AF8" s="41">
        <v>13</v>
      </c>
      <c r="AG8" s="41">
        <v>23</v>
      </c>
      <c r="AH8" s="41">
        <v>101</v>
      </c>
      <c r="AI8" s="41">
        <v>1</v>
      </c>
      <c r="AJ8" s="41">
        <v>118</v>
      </c>
      <c r="AK8" s="41">
        <v>14453</v>
      </c>
      <c r="AL8" s="41">
        <v>131</v>
      </c>
      <c r="AM8" t="str">
        <f t="shared" si="4"/>
        <v>בני ברק</v>
      </c>
      <c r="AN8">
        <f t="shared" si="0"/>
        <v>60502</v>
      </c>
      <c r="AO8">
        <f t="shared" si="1"/>
        <v>34149</v>
      </c>
      <c r="AP8">
        <f t="shared" si="2"/>
        <v>3629</v>
      </c>
      <c r="AQ8" s="26">
        <f t="shared" si="5"/>
        <v>2956</v>
      </c>
      <c r="AR8">
        <f t="shared" si="3"/>
        <v>14453</v>
      </c>
      <c r="AT8" s="26">
        <f t="shared" si="6"/>
        <v>48602</v>
      </c>
      <c r="AU8" s="26">
        <f t="shared" si="7"/>
        <v>3629</v>
      </c>
      <c r="AV8" s="26">
        <f t="shared" si="7"/>
        <v>2956</v>
      </c>
      <c r="AW8" s="14">
        <f t="shared" si="8"/>
        <v>0.80331228719711745</v>
      </c>
      <c r="AX8" s="14">
        <f t="shared" si="9"/>
        <v>5.998148821526561E-2</v>
      </c>
      <c r="AY8" s="14">
        <f t="shared" si="10"/>
        <v>4.8857888995405108E-2</v>
      </c>
      <c r="AZ8" s="44">
        <f t="shared" si="11"/>
        <v>0.91215166440778817</v>
      </c>
      <c r="BA8" s="14">
        <f t="shared" si="12"/>
        <v>0.70262540636187809</v>
      </c>
    </row>
    <row r="9" spans="1:53" ht="15.75" thickBot="1">
      <c r="A9" s="33" t="s">
        <v>230</v>
      </c>
      <c r="B9" s="39">
        <v>3730</v>
      </c>
      <c r="C9" s="41">
        <v>7217</v>
      </c>
      <c r="D9" s="41">
        <v>4948</v>
      </c>
      <c r="E9" s="41">
        <v>4898</v>
      </c>
      <c r="F9" s="41">
        <v>50</v>
      </c>
      <c r="G9" s="41">
        <v>461</v>
      </c>
      <c r="H9" s="41">
        <v>177</v>
      </c>
      <c r="I9" s="41">
        <v>0</v>
      </c>
      <c r="J9" s="41">
        <v>1</v>
      </c>
      <c r="K9" s="41">
        <v>1</v>
      </c>
      <c r="L9" s="41">
        <v>41</v>
      </c>
      <c r="M9" s="41">
        <v>3</v>
      </c>
      <c r="N9" s="41">
        <v>388</v>
      </c>
      <c r="O9" s="41">
        <v>16</v>
      </c>
      <c r="P9" s="41">
        <v>666</v>
      </c>
      <c r="Q9" s="41">
        <v>8</v>
      </c>
      <c r="R9" s="41">
        <v>67</v>
      </c>
      <c r="S9" s="41">
        <v>870</v>
      </c>
      <c r="T9" s="41">
        <v>2</v>
      </c>
      <c r="U9" s="41">
        <v>515</v>
      </c>
      <c r="V9" s="41">
        <v>962</v>
      </c>
      <c r="W9" s="41">
        <v>83</v>
      </c>
      <c r="X9" s="41">
        <v>5</v>
      </c>
      <c r="Y9" s="41">
        <v>0</v>
      </c>
      <c r="Z9" s="41">
        <v>45</v>
      </c>
      <c r="AA9" s="41">
        <v>0</v>
      </c>
      <c r="AB9" s="41">
        <v>0</v>
      </c>
      <c r="AC9" s="41">
        <v>1</v>
      </c>
      <c r="AD9" s="41">
        <v>0</v>
      </c>
      <c r="AE9" s="41">
        <v>0</v>
      </c>
      <c r="AF9" s="41">
        <v>1</v>
      </c>
      <c r="AG9" s="41">
        <v>4</v>
      </c>
      <c r="AH9" s="41">
        <v>57</v>
      </c>
      <c r="AI9" s="41">
        <v>0</v>
      </c>
      <c r="AJ9" s="41">
        <v>57</v>
      </c>
      <c r="AK9" s="41">
        <v>467</v>
      </c>
      <c r="AL9" s="41">
        <v>12</v>
      </c>
      <c r="AM9" t="str">
        <f t="shared" si="4"/>
        <v>גבעת זאב</v>
      </c>
      <c r="AN9">
        <f t="shared" si="0"/>
        <v>4898</v>
      </c>
      <c r="AO9">
        <f t="shared" si="1"/>
        <v>177</v>
      </c>
      <c r="AP9">
        <f t="shared" si="2"/>
        <v>666</v>
      </c>
      <c r="AQ9" s="26">
        <f t="shared" si="5"/>
        <v>1477</v>
      </c>
      <c r="AR9">
        <f t="shared" si="3"/>
        <v>467</v>
      </c>
      <c r="AT9" s="26">
        <f t="shared" si="6"/>
        <v>644</v>
      </c>
      <c r="AU9" s="26">
        <f t="shared" si="7"/>
        <v>666</v>
      </c>
      <c r="AV9" s="26">
        <f t="shared" si="7"/>
        <v>1477</v>
      </c>
      <c r="AW9" s="14">
        <f t="shared" si="8"/>
        <v>0.13148223764801961</v>
      </c>
      <c r="AX9" s="14">
        <f t="shared" si="9"/>
        <v>0.13597386688444263</v>
      </c>
      <c r="AY9" s="14">
        <f t="shared" si="10"/>
        <v>0.30155165373621884</v>
      </c>
      <c r="AZ9" s="44">
        <f t="shared" si="11"/>
        <v>0.56900775826868111</v>
      </c>
      <c r="BA9" s="14">
        <f t="shared" si="12"/>
        <v>0.2748447204968944</v>
      </c>
    </row>
    <row r="10" spans="1:53" ht="27" thickBot="1">
      <c r="A10" s="35" t="s">
        <v>234</v>
      </c>
      <c r="B10" s="39">
        <v>2034</v>
      </c>
      <c r="C10" s="41">
        <v>6184</v>
      </c>
      <c r="D10" s="41">
        <v>3855</v>
      </c>
      <c r="E10" s="41">
        <v>3794</v>
      </c>
      <c r="F10" s="41">
        <v>61</v>
      </c>
      <c r="G10" s="41">
        <v>503</v>
      </c>
      <c r="H10" s="41">
        <v>577</v>
      </c>
      <c r="I10" s="41">
        <v>1</v>
      </c>
      <c r="J10" s="41">
        <v>0</v>
      </c>
      <c r="K10" s="41">
        <v>0</v>
      </c>
      <c r="L10" s="41">
        <v>1</v>
      </c>
      <c r="M10" s="41">
        <v>0</v>
      </c>
      <c r="N10" s="41">
        <v>49</v>
      </c>
      <c r="O10" s="41">
        <v>1</v>
      </c>
      <c r="P10" s="41">
        <v>314</v>
      </c>
      <c r="Q10" s="41">
        <v>2</v>
      </c>
      <c r="R10" s="41">
        <v>25</v>
      </c>
      <c r="S10" s="41">
        <v>329</v>
      </c>
      <c r="T10" s="41">
        <v>1</v>
      </c>
      <c r="U10" s="41">
        <v>659</v>
      </c>
      <c r="V10" s="41">
        <v>577</v>
      </c>
      <c r="W10" s="41">
        <v>10</v>
      </c>
      <c r="X10" s="41">
        <v>6</v>
      </c>
      <c r="Y10" s="41">
        <v>4</v>
      </c>
      <c r="Z10" s="41">
        <v>2</v>
      </c>
      <c r="AA10" s="41">
        <v>0</v>
      </c>
      <c r="AB10" s="41">
        <v>2</v>
      </c>
      <c r="AC10" s="41">
        <v>2</v>
      </c>
      <c r="AD10" s="41">
        <v>0</v>
      </c>
      <c r="AE10" s="41">
        <v>0</v>
      </c>
      <c r="AF10" s="41">
        <v>0</v>
      </c>
      <c r="AG10" s="41">
        <v>1</v>
      </c>
      <c r="AH10" s="41">
        <v>29</v>
      </c>
      <c r="AI10" s="41">
        <v>1</v>
      </c>
      <c r="AJ10" s="41">
        <v>13</v>
      </c>
      <c r="AK10" s="41">
        <v>685</v>
      </c>
      <c r="AL10" s="41">
        <v>9</v>
      </c>
      <c r="AM10" t="str">
        <f t="shared" si="4"/>
        <v>חצור הגלילית</v>
      </c>
      <c r="AN10">
        <f t="shared" si="0"/>
        <v>3794</v>
      </c>
      <c r="AO10">
        <f t="shared" si="1"/>
        <v>577</v>
      </c>
      <c r="AP10">
        <f t="shared" si="2"/>
        <v>314</v>
      </c>
      <c r="AQ10" s="26">
        <f t="shared" si="5"/>
        <v>1236</v>
      </c>
      <c r="AR10">
        <f t="shared" si="3"/>
        <v>685</v>
      </c>
      <c r="AT10" s="26">
        <f t="shared" si="6"/>
        <v>1262</v>
      </c>
      <c r="AU10" s="26">
        <f t="shared" si="7"/>
        <v>314</v>
      </c>
      <c r="AV10" s="26">
        <f t="shared" si="7"/>
        <v>1236</v>
      </c>
      <c r="AW10" s="14">
        <f t="shared" si="8"/>
        <v>0.33263046916183447</v>
      </c>
      <c r="AX10" s="14">
        <f t="shared" si="9"/>
        <v>8.276225619399051E-2</v>
      </c>
      <c r="AY10" s="14">
        <f t="shared" si="10"/>
        <v>0.3257775434897206</v>
      </c>
      <c r="AZ10" s="44">
        <f t="shared" si="11"/>
        <v>0.7411702688455456</v>
      </c>
      <c r="BA10" s="14">
        <f t="shared" si="12"/>
        <v>0.4572107765451664</v>
      </c>
    </row>
    <row r="11" spans="1:53" ht="15.75" thickBot="1">
      <c r="A11" s="30" t="s">
        <v>227</v>
      </c>
      <c r="B11" s="39">
        <v>6700</v>
      </c>
      <c r="C11" s="41">
        <v>31415</v>
      </c>
      <c r="D11" s="41">
        <v>15331</v>
      </c>
      <c r="E11" s="41">
        <v>15101</v>
      </c>
      <c r="F11" s="41">
        <v>230</v>
      </c>
      <c r="G11" s="41">
        <v>1549</v>
      </c>
      <c r="H11" s="41">
        <v>571</v>
      </c>
      <c r="I11" s="41">
        <v>4</v>
      </c>
      <c r="J11" s="41">
        <v>2</v>
      </c>
      <c r="K11" s="41">
        <v>11</v>
      </c>
      <c r="L11" s="41">
        <v>7</v>
      </c>
      <c r="M11" s="41">
        <v>19</v>
      </c>
      <c r="N11" s="41">
        <v>527</v>
      </c>
      <c r="O11" s="41">
        <v>15</v>
      </c>
      <c r="P11" s="41">
        <v>1169</v>
      </c>
      <c r="Q11" s="41">
        <v>20</v>
      </c>
      <c r="R11" s="41">
        <v>67</v>
      </c>
      <c r="S11" s="41">
        <v>2747</v>
      </c>
      <c r="T11" s="41">
        <v>6</v>
      </c>
      <c r="U11" s="41">
        <v>2115</v>
      </c>
      <c r="V11" s="41">
        <v>2307</v>
      </c>
      <c r="W11" s="41">
        <v>74</v>
      </c>
      <c r="X11" s="41">
        <v>10</v>
      </c>
      <c r="Y11" s="41">
        <v>13</v>
      </c>
      <c r="Z11" s="41">
        <v>71</v>
      </c>
      <c r="AA11" s="41">
        <v>7</v>
      </c>
      <c r="AB11" s="41">
        <v>5</v>
      </c>
      <c r="AC11" s="41">
        <v>12</v>
      </c>
      <c r="AD11" s="41">
        <v>2</v>
      </c>
      <c r="AE11" s="41">
        <v>3</v>
      </c>
      <c r="AF11" s="41">
        <v>13</v>
      </c>
      <c r="AG11" s="41">
        <v>22</v>
      </c>
      <c r="AH11" s="41">
        <v>153</v>
      </c>
      <c r="AI11" s="41">
        <v>6</v>
      </c>
      <c r="AJ11" s="41">
        <v>49</v>
      </c>
      <c r="AK11" s="41">
        <v>3525</v>
      </c>
      <c r="AL11" s="41">
        <v>49</v>
      </c>
      <c r="AM11" t="str">
        <f t="shared" si="4"/>
        <v>טבריה</v>
      </c>
      <c r="AN11">
        <f t="shared" si="0"/>
        <v>15101</v>
      </c>
      <c r="AO11">
        <f t="shared" si="1"/>
        <v>571</v>
      </c>
      <c r="AP11">
        <f t="shared" si="2"/>
        <v>1169</v>
      </c>
      <c r="AQ11" s="26">
        <f t="shared" si="5"/>
        <v>4422</v>
      </c>
      <c r="AR11">
        <f t="shared" si="3"/>
        <v>3525</v>
      </c>
      <c r="AT11" s="26">
        <f t="shared" si="6"/>
        <v>4096</v>
      </c>
      <c r="AU11" s="26">
        <f t="shared" si="7"/>
        <v>1169</v>
      </c>
      <c r="AV11" s="26">
        <f t="shared" si="7"/>
        <v>4422</v>
      </c>
      <c r="AW11" s="14">
        <f t="shared" si="8"/>
        <v>0.27124031521091319</v>
      </c>
      <c r="AX11" s="14">
        <f t="shared" si="9"/>
        <v>7.7412091914442746E-2</v>
      </c>
      <c r="AY11" s="14">
        <f t="shared" si="10"/>
        <v>0.29282828951725054</v>
      </c>
      <c r="AZ11" s="44">
        <f t="shared" si="11"/>
        <v>0.64148069664260654</v>
      </c>
      <c r="BA11" s="14">
        <f t="shared" si="12"/>
        <v>0.139404296875</v>
      </c>
    </row>
    <row r="12" spans="1:53" ht="15.75" thickBot="1">
      <c r="A12" s="30" t="s">
        <v>229</v>
      </c>
      <c r="B12" s="39">
        <v>46</v>
      </c>
      <c r="C12" s="41">
        <v>1857</v>
      </c>
      <c r="D12" s="41">
        <v>1262</v>
      </c>
      <c r="E12" s="41">
        <v>1247</v>
      </c>
      <c r="F12" s="41">
        <v>15</v>
      </c>
      <c r="G12" s="41">
        <v>109</v>
      </c>
      <c r="H12" s="41">
        <v>26</v>
      </c>
      <c r="I12" s="41">
        <v>0</v>
      </c>
      <c r="J12" s="41">
        <v>0</v>
      </c>
      <c r="K12" s="41">
        <v>1</v>
      </c>
      <c r="L12" s="41">
        <v>0</v>
      </c>
      <c r="M12" s="41">
        <v>0</v>
      </c>
      <c r="N12" s="41">
        <v>61</v>
      </c>
      <c r="O12" s="41">
        <v>4</v>
      </c>
      <c r="P12" s="41">
        <v>103</v>
      </c>
      <c r="Q12" s="41">
        <v>2</v>
      </c>
      <c r="R12" s="41">
        <v>24</v>
      </c>
      <c r="S12" s="41">
        <v>291</v>
      </c>
      <c r="T12" s="41">
        <v>1</v>
      </c>
      <c r="U12" s="41">
        <v>36</v>
      </c>
      <c r="V12" s="41">
        <v>99</v>
      </c>
      <c r="W12" s="41">
        <v>20</v>
      </c>
      <c r="X12" s="41">
        <v>3</v>
      </c>
      <c r="Y12" s="41">
        <v>0</v>
      </c>
      <c r="Z12" s="41">
        <v>13</v>
      </c>
      <c r="AA12" s="41">
        <v>0</v>
      </c>
      <c r="AB12" s="41">
        <v>0</v>
      </c>
      <c r="AC12" s="41">
        <v>2</v>
      </c>
      <c r="AD12" s="41">
        <v>0</v>
      </c>
      <c r="AE12" s="41">
        <v>0</v>
      </c>
      <c r="AF12" s="41">
        <v>2</v>
      </c>
      <c r="AG12" s="41">
        <v>0</v>
      </c>
      <c r="AH12" s="41">
        <v>9</v>
      </c>
      <c r="AI12" s="41">
        <v>1</v>
      </c>
      <c r="AJ12" s="41">
        <v>15</v>
      </c>
      <c r="AK12" s="41">
        <v>425</v>
      </c>
      <c r="AL12" s="41">
        <v>3</v>
      </c>
      <c r="AM12" t="str">
        <f t="shared" si="4"/>
        <v>יבנאל</v>
      </c>
      <c r="AN12">
        <f t="shared" si="0"/>
        <v>1247</v>
      </c>
      <c r="AO12">
        <f t="shared" si="1"/>
        <v>26</v>
      </c>
      <c r="AP12">
        <f t="shared" si="2"/>
        <v>103</v>
      </c>
      <c r="AQ12" s="26">
        <f t="shared" si="5"/>
        <v>135</v>
      </c>
      <c r="AR12">
        <f t="shared" si="3"/>
        <v>425</v>
      </c>
      <c r="AT12" s="26">
        <f t="shared" si="6"/>
        <v>451</v>
      </c>
      <c r="AU12" s="26">
        <f t="shared" si="7"/>
        <v>103</v>
      </c>
      <c r="AV12" s="26">
        <f t="shared" si="7"/>
        <v>135</v>
      </c>
      <c r="AW12" s="14">
        <f t="shared" si="8"/>
        <v>0.36166800320769849</v>
      </c>
      <c r="AX12" s="14">
        <f t="shared" si="9"/>
        <v>8.259823576583801E-2</v>
      </c>
      <c r="AY12" s="14">
        <f t="shared" si="10"/>
        <v>0.1082598235765838</v>
      </c>
      <c r="AZ12" s="44">
        <f t="shared" si="11"/>
        <v>0.55252606255012027</v>
      </c>
      <c r="BA12" s="14">
        <f t="shared" si="12"/>
        <v>5.7649667405764965E-2</v>
      </c>
    </row>
    <row r="13" spans="1:53" ht="15.75" thickBot="1">
      <c r="A13" s="13" t="s">
        <v>205</v>
      </c>
      <c r="B13" s="39">
        <v>831</v>
      </c>
      <c r="C13" s="41">
        <v>6024</v>
      </c>
      <c r="D13" s="41">
        <v>3143</v>
      </c>
      <c r="E13" s="41">
        <v>3079</v>
      </c>
      <c r="F13" s="41">
        <v>64</v>
      </c>
      <c r="G13" s="41">
        <v>467</v>
      </c>
      <c r="H13" s="41">
        <v>311</v>
      </c>
      <c r="I13" s="41">
        <v>1</v>
      </c>
      <c r="J13" s="41">
        <v>0</v>
      </c>
      <c r="K13" s="41">
        <v>2</v>
      </c>
      <c r="L13" s="41">
        <v>0</v>
      </c>
      <c r="M13" s="41">
        <v>1</v>
      </c>
      <c r="N13" s="41">
        <v>58</v>
      </c>
      <c r="O13" s="41">
        <v>8</v>
      </c>
      <c r="P13" s="41">
        <v>413</v>
      </c>
      <c r="Q13" s="41">
        <v>3</v>
      </c>
      <c r="R13" s="41">
        <v>16</v>
      </c>
      <c r="S13" s="41">
        <v>428</v>
      </c>
      <c r="T13" s="41">
        <v>0</v>
      </c>
      <c r="U13" s="41">
        <v>454</v>
      </c>
      <c r="V13" s="41">
        <v>210</v>
      </c>
      <c r="W13" s="41">
        <v>24</v>
      </c>
      <c r="X13" s="41">
        <v>2</v>
      </c>
      <c r="Y13" s="41">
        <v>12</v>
      </c>
      <c r="Z13" s="41">
        <v>14</v>
      </c>
      <c r="AA13" s="41">
        <v>3</v>
      </c>
      <c r="AB13" s="41">
        <v>3</v>
      </c>
      <c r="AC13" s="41">
        <v>2</v>
      </c>
      <c r="AD13" s="41">
        <v>0</v>
      </c>
      <c r="AE13" s="41">
        <v>2</v>
      </c>
      <c r="AF13" s="41">
        <v>1</v>
      </c>
      <c r="AG13" s="41">
        <v>5</v>
      </c>
      <c r="AH13" s="41">
        <v>20</v>
      </c>
      <c r="AI13" s="41">
        <v>1</v>
      </c>
      <c r="AJ13" s="41">
        <v>11</v>
      </c>
      <c r="AK13" s="41">
        <v>607</v>
      </c>
      <c r="AL13" s="41">
        <v>10</v>
      </c>
      <c r="AM13" t="str">
        <f t="shared" si="4"/>
        <v>ירוחם</v>
      </c>
      <c r="AN13">
        <f t="shared" si="0"/>
        <v>3079</v>
      </c>
      <c r="AO13">
        <f t="shared" si="1"/>
        <v>311</v>
      </c>
      <c r="AP13">
        <f t="shared" si="2"/>
        <v>413</v>
      </c>
      <c r="AQ13" s="26">
        <f t="shared" si="5"/>
        <v>664</v>
      </c>
      <c r="AR13">
        <f t="shared" si="3"/>
        <v>607</v>
      </c>
      <c r="AT13" s="26">
        <f t="shared" si="6"/>
        <v>918</v>
      </c>
      <c r="AU13" s="26">
        <f t="shared" si="7"/>
        <v>413</v>
      </c>
      <c r="AV13" s="26">
        <f t="shared" si="7"/>
        <v>664</v>
      </c>
      <c r="AW13" s="14">
        <f t="shared" si="8"/>
        <v>0.29814874959402404</v>
      </c>
      <c r="AX13" s="14">
        <f t="shared" si="9"/>
        <v>0.13413445924001299</v>
      </c>
      <c r="AY13" s="14">
        <f t="shared" si="10"/>
        <v>0.21565443325755115</v>
      </c>
      <c r="AZ13" s="44">
        <f t="shared" si="11"/>
        <v>0.64793764209158822</v>
      </c>
      <c r="BA13" s="14">
        <f t="shared" si="12"/>
        <v>0.33877995642701525</v>
      </c>
    </row>
    <row r="14" spans="1:53" ht="15.75" thickBot="1">
      <c r="A14" s="30" t="s">
        <v>239</v>
      </c>
      <c r="B14" s="39">
        <v>3000</v>
      </c>
      <c r="C14" s="41">
        <v>336913</v>
      </c>
      <c r="D14" s="41">
        <v>211490</v>
      </c>
      <c r="E14" s="41">
        <v>208997</v>
      </c>
      <c r="F14" s="41">
        <v>2493</v>
      </c>
      <c r="G14" s="41">
        <v>21042</v>
      </c>
      <c r="H14" s="41">
        <v>39792</v>
      </c>
      <c r="I14" s="41">
        <v>571</v>
      </c>
      <c r="J14" s="41">
        <v>40</v>
      </c>
      <c r="K14" s="41">
        <v>708</v>
      </c>
      <c r="L14" s="41">
        <v>60</v>
      </c>
      <c r="M14" s="41">
        <v>852</v>
      </c>
      <c r="N14" s="41">
        <v>8967</v>
      </c>
      <c r="O14" s="41">
        <v>531</v>
      </c>
      <c r="P14" s="41">
        <v>25941</v>
      </c>
      <c r="Q14" s="41">
        <v>186</v>
      </c>
      <c r="R14" s="41">
        <v>3707</v>
      </c>
      <c r="S14" s="41">
        <v>25520</v>
      </c>
      <c r="T14" s="41">
        <v>34</v>
      </c>
      <c r="U14" s="41">
        <v>13696</v>
      </c>
      <c r="V14" s="41">
        <v>22471</v>
      </c>
      <c r="W14" s="41">
        <v>6622</v>
      </c>
      <c r="X14" s="41">
        <v>187</v>
      </c>
      <c r="Y14" s="41">
        <v>377</v>
      </c>
      <c r="Z14" s="41">
        <v>1640</v>
      </c>
      <c r="AA14" s="41">
        <v>37</v>
      </c>
      <c r="AB14" s="41">
        <v>66</v>
      </c>
      <c r="AC14" s="41">
        <v>63</v>
      </c>
      <c r="AD14" s="41">
        <v>10</v>
      </c>
      <c r="AE14" s="41">
        <v>43</v>
      </c>
      <c r="AF14" s="41">
        <v>109</v>
      </c>
      <c r="AG14" s="41">
        <v>138</v>
      </c>
      <c r="AH14" s="41">
        <v>1802</v>
      </c>
      <c r="AI14" s="41">
        <v>18</v>
      </c>
      <c r="AJ14" s="41">
        <v>2099</v>
      </c>
      <c r="AK14" s="41">
        <v>31668</v>
      </c>
      <c r="AL14" s="41">
        <v>551</v>
      </c>
      <c r="AM14" t="str">
        <f t="shared" si="4"/>
        <v>ירושלים</v>
      </c>
      <c r="AN14">
        <f t="shared" si="0"/>
        <v>208997</v>
      </c>
      <c r="AO14">
        <f t="shared" si="1"/>
        <v>39792</v>
      </c>
      <c r="AP14">
        <f t="shared" si="2"/>
        <v>25941</v>
      </c>
      <c r="AQ14" s="26">
        <f t="shared" si="5"/>
        <v>36167</v>
      </c>
      <c r="AR14">
        <f t="shared" si="3"/>
        <v>31668</v>
      </c>
      <c r="AT14" s="26">
        <f t="shared" si="6"/>
        <v>71460</v>
      </c>
      <c r="AU14" s="26">
        <f t="shared" si="7"/>
        <v>25941</v>
      </c>
      <c r="AV14" s="26">
        <f t="shared" si="7"/>
        <v>36167</v>
      </c>
      <c r="AW14" s="14">
        <f t="shared" si="8"/>
        <v>0.34191878352320848</v>
      </c>
      <c r="AX14" s="14">
        <f t="shared" si="9"/>
        <v>0.12412139887175413</v>
      </c>
      <c r="AY14" s="14">
        <f t="shared" si="10"/>
        <v>0.17305033086599328</v>
      </c>
      <c r="AZ14" s="44">
        <f t="shared" si="11"/>
        <v>0.63909051326095589</v>
      </c>
      <c r="BA14" s="14">
        <f t="shared" si="12"/>
        <v>0.55684298908480268</v>
      </c>
    </row>
    <row r="15" spans="1:53" ht="15.75" thickBot="1">
      <c r="A15" s="33" t="s">
        <v>309</v>
      </c>
      <c r="B15" s="39">
        <v>696</v>
      </c>
      <c r="C15" s="41">
        <v>2616</v>
      </c>
      <c r="D15" s="41">
        <v>1714</v>
      </c>
      <c r="E15" s="41">
        <v>1702</v>
      </c>
      <c r="F15" s="41">
        <v>12</v>
      </c>
      <c r="G15" s="41">
        <v>2</v>
      </c>
      <c r="H15" s="41">
        <v>196</v>
      </c>
      <c r="I15" s="41">
        <v>1</v>
      </c>
      <c r="J15" s="41">
        <v>0</v>
      </c>
      <c r="K15" s="41">
        <v>0</v>
      </c>
      <c r="L15" s="41">
        <v>1</v>
      </c>
      <c r="M15" s="41">
        <v>0</v>
      </c>
      <c r="N15" s="41">
        <v>5</v>
      </c>
      <c r="O15" s="41">
        <v>0</v>
      </c>
      <c r="P15" s="41">
        <v>599</v>
      </c>
      <c r="Q15" s="41">
        <v>0</v>
      </c>
      <c r="R15" s="41">
        <v>525</v>
      </c>
      <c r="S15" s="41">
        <v>1</v>
      </c>
      <c r="T15" s="41">
        <v>0</v>
      </c>
      <c r="U15" s="41">
        <v>34</v>
      </c>
      <c r="V15" s="41">
        <v>119</v>
      </c>
      <c r="W15" s="41">
        <v>1</v>
      </c>
      <c r="X15" s="41">
        <v>0</v>
      </c>
      <c r="Y15" s="41">
        <v>0</v>
      </c>
      <c r="Z15" s="41">
        <v>0</v>
      </c>
      <c r="AA15" s="41">
        <v>0</v>
      </c>
      <c r="AB15" s="41">
        <v>0</v>
      </c>
      <c r="AC15" s="41">
        <v>1</v>
      </c>
      <c r="AD15" s="41">
        <v>0</v>
      </c>
      <c r="AE15" s="41">
        <v>0</v>
      </c>
      <c r="AF15" s="41">
        <v>0</v>
      </c>
      <c r="AG15" s="41">
        <v>0</v>
      </c>
      <c r="AH15" s="41">
        <v>7</v>
      </c>
      <c r="AI15" s="41">
        <v>0</v>
      </c>
      <c r="AJ15" s="41">
        <v>2</v>
      </c>
      <c r="AK15" s="41">
        <v>208</v>
      </c>
      <c r="AL15" s="41">
        <v>4</v>
      </c>
      <c r="AM15" t="str">
        <f t="shared" si="4"/>
        <v>כפר חב"ד</v>
      </c>
      <c r="AN15">
        <f t="shared" si="0"/>
        <v>1702</v>
      </c>
      <c r="AO15">
        <f t="shared" si="1"/>
        <v>196</v>
      </c>
      <c r="AP15">
        <f t="shared" si="2"/>
        <v>599</v>
      </c>
      <c r="AQ15" s="26">
        <f t="shared" si="5"/>
        <v>153</v>
      </c>
      <c r="AR15">
        <f t="shared" si="3"/>
        <v>208</v>
      </c>
      <c r="AT15" s="26">
        <f t="shared" si="6"/>
        <v>404</v>
      </c>
      <c r="AU15" s="26">
        <f t="shared" si="7"/>
        <v>599</v>
      </c>
      <c r="AV15" s="26">
        <f t="shared" si="7"/>
        <v>153</v>
      </c>
      <c r="AW15" s="14">
        <f t="shared" si="8"/>
        <v>0.23736780258519388</v>
      </c>
      <c r="AX15" s="14">
        <f t="shared" si="9"/>
        <v>0.35193889541715628</v>
      </c>
      <c r="AY15" s="14">
        <f t="shared" si="10"/>
        <v>8.9894242068155106E-2</v>
      </c>
      <c r="AZ15" s="44">
        <f t="shared" si="11"/>
        <v>0.67920094007050524</v>
      </c>
      <c r="BA15" s="14">
        <f t="shared" si="12"/>
        <v>0.48514851485148514</v>
      </c>
    </row>
    <row r="16" spans="1:53" ht="27" thickBot="1">
      <c r="A16" s="30" t="s">
        <v>254</v>
      </c>
      <c r="B16" s="39">
        <v>3797</v>
      </c>
      <c r="C16" s="41">
        <v>11891</v>
      </c>
      <c r="D16" s="41">
        <v>10640</v>
      </c>
      <c r="E16" s="41">
        <v>10564</v>
      </c>
      <c r="F16" s="41">
        <v>76</v>
      </c>
      <c r="G16" s="41">
        <v>2</v>
      </c>
      <c r="H16" s="41">
        <v>8288</v>
      </c>
      <c r="I16" s="41">
        <v>0</v>
      </c>
      <c r="J16" s="41">
        <v>0</v>
      </c>
      <c r="K16" s="41">
        <v>1</v>
      </c>
      <c r="L16" s="41">
        <v>1</v>
      </c>
      <c r="M16" s="41">
        <v>0</v>
      </c>
      <c r="N16" s="41">
        <v>5</v>
      </c>
      <c r="O16" s="41">
        <v>0</v>
      </c>
      <c r="P16" s="41">
        <v>141</v>
      </c>
      <c r="Q16" s="41">
        <v>1</v>
      </c>
      <c r="R16" s="41">
        <v>55</v>
      </c>
      <c r="S16" s="41">
        <v>9</v>
      </c>
      <c r="T16" s="41">
        <v>0</v>
      </c>
      <c r="U16" s="41">
        <v>19</v>
      </c>
      <c r="V16" s="41">
        <v>38</v>
      </c>
      <c r="W16" s="41">
        <v>2</v>
      </c>
      <c r="X16" s="41">
        <v>2</v>
      </c>
      <c r="Y16" s="41">
        <v>0</v>
      </c>
      <c r="Z16" s="41">
        <v>2</v>
      </c>
      <c r="AA16" s="41">
        <v>0</v>
      </c>
      <c r="AB16" s="41">
        <v>0</v>
      </c>
      <c r="AC16" s="41">
        <v>1</v>
      </c>
      <c r="AD16" s="41">
        <v>0</v>
      </c>
      <c r="AE16" s="41">
        <v>0</v>
      </c>
      <c r="AF16" s="41">
        <v>0</v>
      </c>
      <c r="AG16" s="41">
        <v>0</v>
      </c>
      <c r="AH16" s="41">
        <v>1</v>
      </c>
      <c r="AI16" s="41">
        <v>0</v>
      </c>
      <c r="AJ16" s="41">
        <v>0</v>
      </c>
      <c r="AK16" s="41">
        <v>1996</v>
      </c>
      <c r="AL16" s="41">
        <v>20</v>
      </c>
      <c r="AM16" t="str">
        <f t="shared" si="4"/>
        <v>מודיעין עילית</v>
      </c>
      <c r="AN16">
        <f t="shared" si="0"/>
        <v>10564</v>
      </c>
      <c r="AO16">
        <f t="shared" si="1"/>
        <v>8288</v>
      </c>
      <c r="AP16">
        <f t="shared" si="2"/>
        <v>141</v>
      </c>
      <c r="AQ16" s="26">
        <f t="shared" si="5"/>
        <v>57</v>
      </c>
      <c r="AR16">
        <f t="shared" si="3"/>
        <v>1996</v>
      </c>
      <c r="AT16" s="26">
        <f t="shared" si="6"/>
        <v>10284</v>
      </c>
      <c r="AU16" s="26">
        <f t="shared" si="7"/>
        <v>141</v>
      </c>
      <c r="AV16" s="26">
        <f t="shared" si="7"/>
        <v>57</v>
      </c>
      <c r="AW16" s="14">
        <f t="shared" si="8"/>
        <v>0.9734948882998864</v>
      </c>
      <c r="AX16" s="14">
        <f t="shared" si="9"/>
        <v>1.3347216963271489E-2</v>
      </c>
      <c r="AY16" s="14">
        <f t="shared" si="10"/>
        <v>5.3956834532374104E-3</v>
      </c>
      <c r="AZ16" s="44">
        <f t="shared" si="11"/>
        <v>0.99223778871639523</v>
      </c>
      <c r="BA16" s="14">
        <f t="shared" si="12"/>
        <v>0.8059120964605212</v>
      </c>
    </row>
    <row r="17" spans="1:53" ht="15.75" thickBot="1">
      <c r="A17" s="33" t="s">
        <v>210</v>
      </c>
      <c r="B17" s="39">
        <v>246</v>
      </c>
      <c r="C17" s="41">
        <v>15137</v>
      </c>
      <c r="D17" s="41">
        <v>10181</v>
      </c>
      <c r="E17" s="41">
        <v>10014</v>
      </c>
      <c r="F17" s="41">
        <v>167</v>
      </c>
      <c r="G17" s="41">
        <v>914</v>
      </c>
      <c r="H17" s="41">
        <v>833</v>
      </c>
      <c r="I17" s="41">
        <v>2</v>
      </c>
      <c r="J17" s="41">
        <v>3</v>
      </c>
      <c r="K17" s="41">
        <v>1</v>
      </c>
      <c r="L17" s="41">
        <v>9</v>
      </c>
      <c r="M17" s="41">
        <v>80</v>
      </c>
      <c r="N17" s="41">
        <v>45</v>
      </c>
      <c r="O17" s="41">
        <v>24</v>
      </c>
      <c r="P17" s="41">
        <v>780</v>
      </c>
      <c r="Q17" s="41">
        <v>9</v>
      </c>
      <c r="R17" s="41">
        <v>82</v>
      </c>
      <c r="S17" s="41">
        <v>446</v>
      </c>
      <c r="T17" s="41">
        <v>4</v>
      </c>
      <c r="U17" s="41">
        <v>1556</v>
      </c>
      <c r="V17" s="41">
        <v>959</v>
      </c>
      <c r="W17" s="41">
        <v>21</v>
      </c>
      <c r="X17" s="41">
        <v>4</v>
      </c>
      <c r="Y17" s="41">
        <v>6</v>
      </c>
      <c r="Z17" s="41">
        <v>18</v>
      </c>
      <c r="AA17" s="41">
        <v>2</v>
      </c>
      <c r="AB17" s="41">
        <v>5</v>
      </c>
      <c r="AC17" s="41">
        <v>1</v>
      </c>
      <c r="AD17" s="41">
        <v>4</v>
      </c>
      <c r="AE17" s="41">
        <v>4</v>
      </c>
      <c r="AF17" s="41">
        <v>6</v>
      </c>
      <c r="AG17" s="41">
        <v>11</v>
      </c>
      <c r="AH17" s="41">
        <v>37</v>
      </c>
      <c r="AI17" s="41">
        <v>2</v>
      </c>
      <c r="AJ17" s="41">
        <v>11</v>
      </c>
      <c r="AK17" s="41">
        <v>4135</v>
      </c>
      <c r="AL17" s="41">
        <v>23</v>
      </c>
      <c r="AM17" t="str">
        <f t="shared" si="4"/>
        <v>נתיבות</v>
      </c>
      <c r="AN17">
        <f t="shared" si="0"/>
        <v>10014</v>
      </c>
      <c r="AO17">
        <f t="shared" si="1"/>
        <v>833</v>
      </c>
      <c r="AP17">
        <f t="shared" si="2"/>
        <v>780</v>
      </c>
      <c r="AQ17" s="26">
        <f t="shared" si="5"/>
        <v>2515</v>
      </c>
      <c r="AR17">
        <f t="shared" si="3"/>
        <v>4135</v>
      </c>
      <c r="AT17" s="26">
        <f t="shared" si="6"/>
        <v>4968</v>
      </c>
      <c r="AU17" s="26">
        <f t="shared" si="7"/>
        <v>780</v>
      </c>
      <c r="AV17" s="26">
        <f t="shared" si="7"/>
        <v>2515</v>
      </c>
      <c r="AW17" s="14">
        <f t="shared" si="8"/>
        <v>0.49610545236668663</v>
      </c>
      <c r="AX17" s="14">
        <f t="shared" si="9"/>
        <v>7.7890952666267221E-2</v>
      </c>
      <c r="AY17" s="14">
        <f t="shared" si="10"/>
        <v>0.25114839225084878</v>
      </c>
      <c r="AZ17" s="44">
        <f t="shared" si="11"/>
        <v>0.82514479728380263</v>
      </c>
      <c r="BA17" s="14">
        <f t="shared" si="12"/>
        <v>0.16767310789049919</v>
      </c>
    </row>
    <row r="18" spans="1:53" ht="15.75" thickBot="1">
      <c r="A18" s="30" t="s">
        <v>249</v>
      </c>
      <c r="B18" s="39">
        <v>3660</v>
      </c>
      <c r="C18" s="41">
        <v>1487</v>
      </c>
      <c r="D18" s="41">
        <v>959</v>
      </c>
      <c r="E18" s="41">
        <v>952</v>
      </c>
      <c r="F18" s="41">
        <v>7</v>
      </c>
      <c r="G18" s="41">
        <v>4</v>
      </c>
      <c r="H18" s="41">
        <v>221</v>
      </c>
      <c r="I18" s="41">
        <v>0</v>
      </c>
      <c r="J18" s="41">
        <v>0</v>
      </c>
      <c r="K18" s="41">
        <v>0</v>
      </c>
      <c r="L18" s="41">
        <v>0</v>
      </c>
      <c r="M18" s="41">
        <v>3</v>
      </c>
      <c r="N18" s="41">
        <v>0</v>
      </c>
      <c r="O18" s="41">
        <v>1</v>
      </c>
      <c r="P18" s="41">
        <v>63</v>
      </c>
      <c r="Q18" s="41">
        <v>0</v>
      </c>
      <c r="R18" s="41">
        <v>137</v>
      </c>
      <c r="S18" s="41">
        <v>6</v>
      </c>
      <c r="T18" s="41">
        <v>0</v>
      </c>
      <c r="U18" s="41">
        <v>8</v>
      </c>
      <c r="V18" s="41">
        <v>13</v>
      </c>
      <c r="W18" s="41">
        <v>0</v>
      </c>
      <c r="X18" s="41">
        <v>4</v>
      </c>
      <c r="Y18" s="41">
        <v>0</v>
      </c>
      <c r="Z18" s="41">
        <v>0</v>
      </c>
      <c r="AA18" s="41">
        <v>0</v>
      </c>
      <c r="AB18" s="41">
        <v>0</v>
      </c>
      <c r="AC18" s="41">
        <v>0</v>
      </c>
      <c r="AD18" s="41">
        <v>0</v>
      </c>
      <c r="AE18" s="41">
        <v>0</v>
      </c>
      <c r="AF18" s="41">
        <v>0</v>
      </c>
      <c r="AG18" s="41">
        <v>0</v>
      </c>
      <c r="AH18" s="41">
        <v>1</v>
      </c>
      <c r="AI18" s="41">
        <v>0</v>
      </c>
      <c r="AJ18" s="41">
        <v>1</v>
      </c>
      <c r="AK18" s="41">
        <v>490</v>
      </c>
      <c r="AL18" s="41">
        <v>2</v>
      </c>
      <c r="AM18" t="str">
        <f t="shared" si="4"/>
        <v>עמנואל</v>
      </c>
      <c r="AN18">
        <f t="shared" si="0"/>
        <v>952</v>
      </c>
      <c r="AO18">
        <f t="shared" si="1"/>
        <v>221</v>
      </c>
      <c r="AP18">
        <f t="shared" si="2"/>
        <v>63</v>
      </c>
      <c r="AQ18" s="26">
        <f t="shared" si="5"/>
        <v>21</v>
      </c>
      <c r="AR18">
        <f t="shared" si="3"/>
        <v>490</v>
      </c>
      <c r="AT18" s="26">
        <f t="shared" si="6"/>
        <v>711</v>
      </c>
      <c r="AU18" s="26">
        <f t="shared" si="7"/>
        <v>63</v>
      </c>
      <c r="AV18" s="26">
        <f t="shared" si="7"/>
        <v>21</v>
      </c>
      <c r="AW18" s="14">
        <f t="shared" si="8"/>
        <v>0.74684873949579833</v>
      </c>
      <c r="AX18" s="14">
        <f t="shared" si="9"/>
        <v>6.6176470588235295E-2</v>
      </c>
      <c r="AY18" s="14">
        <f t="shared" si="10"/>
        <v>2.2058823529411766E-2</v>
      </c>
      <c r="AZ18" s="44">
        <f t="shared" si="11"/>
        <v>0.83508403361344541</v>
      </c>
      <c r="BA18" s="14">
        <f t="shared" si="12"/>
        <v>0.3108298171589311</v>
      </c>
    </row>
    <row r="19" spans="1:53" ht="15.75" thickBot="1">
      <c r="A19" s="30" t="s">
        <v>238</v>
      </c>
      <c r="B19" s="39">
        <v>8000</v>
      </c>
      <c r="C19" s="41">
        <v>18918</v>
      </c>
      <c r="D19" s="41">
        <v>10749</v>
      </c>
      <c r="E19" s="41">
        <v>10557</v>
      </c>
      <c r="F19" s="41">
        <v>192</v>
      </c>
      <c r="G19" s="41">
        <v>785</v>
      </c>
      <c r="H19" s="41">
        <v>835</v>
      </c>
      <c r="I19" s="41">
        <v>5</v>
      </c>
      <c r="J19" s="41">
        <v>4</v>
      </c>
      <c r="K19" s="41">
        <v>16</v>
      </c>
      <c r="L19" s="41">
        <v>0</v>
      </c>
      <c r="M19" s="41">
        <v>29</v>
      </c>
      <c r="N19" s="41">
        <v>274</v>
      </c>
      <c r="O19" s="41">
        <v>16</v>
      </c>
      <c r="P19" s="41">
        <v>1070</v>
      </c>
      <c r="Q19" s="41">
        <v>12</v>
      </c>
      <c r="R19" s="41">
        <v>634</v>
      </c>
      <c r="S19" s="41">
        <v>1592</v>
      </c>
      <c r="T19" s="41">
        <v>2</v>
      </c>
      <c r="U19" s="41">
        <v>1380</v>
      </c>
      <c r="V19" s="41">
        <v>1074</v>
      </c>
      <c r="W19" s="41">
        <v>73</v>
      </c>
      <c r="X19" s="41">
        <v>11</v>
      </c>
      <c r="Y19" s="41">
        <v>34</v>
      </c>
      <c r="Z19" s="41">
        <v>40</v>
      </c>
      <c r="AA19" s="41">
        <v>6</v>
      </c>
      <c r="AB19" s="41">
        <v>4</v>
      </c>
      <c r="AC19" s="41">
        <v>6</v>
      </c>
      <c r="AD19" s="41">
        <v>1</v>
      </c>
      <c r="AE19" s="41">
        <v>5</v>
      </c>
      <c r="AF19" s="41">
        <v>13</v>
      </c>
      <c r="AG19" s="41">
        <v>13</v>
      </c>
      <c r="AH19" s="41">
        <v>87</v>
      </c>
      <c r="AI19" s="41">
        <v>5</v>
      </c>
      <c r="AJ19" s="41">
        <v>57</v>
      </c>
      <c r="AK19" s="41">
        <v>2474</v>
      </c>
      <c r="AL19" s="41">
        <v>31</v>
      </c>
      <c r="AM19" t="str">
        <f t="shared" si="4"/>
        <v>צפת</v>
      </c>
      <c r="AN19">
        <f t="shared" si="0"/>
        <v>10557</v>
      </c>
      <c r="AO19">
        <f t="shared" si="1"/>
        <v>835</v>
      </c>
      <c r="AP19">
        <f t="shared" si="2"/>
        <v>1070</v>
      </c>
      <c r="AQ19" s="26">
        <f t="shared" si="5"/>
        <v>2454</v>
      </c>
      <c r="AR19">
        <f t="shared" si="3"/>
        <v>2474</v>
      </c>
      <c r="AT19" s="26">
        <f t="shared" si="6"/>
        <v>3309</v>
      </c>
      <c r="AU19" s="26">
        <f t="shared" si="7"/>
        <v>1070</v>
      </c>
      <c r="AV19" s="26">
        <f t="shared" si="7"/>
        <v>2454</v>
      </c>
      <c r="AW19" s="14">
        <f t="shared" si="8"/>
        <v>0.31344131855640806</v>
      </c>
      <c r="AX19" s="14">
        <f t="shared" si="9"/>
        <v>0.10135455148242872</v>
      </c>
      <c r="AY19" s="14">
        <f t="shared" si="10"/>
        <v>0.23245240125035521</v>
      </c>
      <c r="AZ19" s="44">
        <f t="shared" si="11"/>
        <v>0.64724827128919205</v>
      </c>
      <c r="BA19" s="14">
        <f t="shared" si="12"/>
        <v>0.25234209731036567</v>
      </c>
    </row>
    <row r="20" spans="1:53" ht="15.75" thickBot="1">
      <c r="A20" s="30" t="s">
        <v>344</v>
      </c>
      <c r="B20" s="39">
        <v>1137</v>
      </c>
      <c r="C20" s="41">
        <v>1514</v>
      </c>
      <c r="D20" s="41">
        <v>1062</v>
      </c>
      <c r="E20" s="41">
        <v>1061</v>
      </c>
      <c r="F20" s="41">
        <v>1</v>
      </c>
      <c r="G20" s="41">
        <v>3</v>
      </c>
      <c r="H20" s="41">
        <v>743</v>
      </c>
      <c r="I20" s="41">
        <v>0</v>
      </c>
      <c r="J20" s="41">
        <v>0</v>
      </c>
      <c r="K20" s="41">
        <v>0</v>
      </c>
      <c r="L20" s="41">
        <v>0</v>
      </c>
      <c r="M20" s="41">
        <v>4</v>
      </c>
      <c r="N20" s="41">
        <v>2</v>
      </c>
      <c r="O20" s="41">
        <v>0</v>
      </c>
      <c r="P20" s="41">
        <v>42</v>
      </c>
      <c r="Q20" s="41">
        <v>0</v>
      </c>
      <c r="R20" s="41">
        <v>31</v>
      </c>
      <c r="S20" s="41">
        <v>6</v>
      </c>
      <c r="T20" s="41">
        <v>0</v>
      </c>
      <c r="U20" s="41">
        <v>6</v>
      </c>
      <c r="V20" s="41">
        <v>13</v>
      </c>
      <c r="W20" s="41">
        <v>3</v>
      </c>
      <c r="X20" s="41">
        <v>1</v>
      </c>
      <c r="Y20" s="41">
        <v>0</v>
      </c>
      <c r="Z20" s="41">
        <v>3</v>
      </c>
      <c r="AA20" s="41">
        <v>0</v>
      </c>
      <c r="AB20" s="41">
        <v>0</v>
      </c>
      <c r="AC20" s="41">
        <v>0</v>
      </c>
      <c r="AD20" s="41">
        <v>0</v>
      </c>
      <c r="AE20" s="41">
        <v>0</v>
      </c>
      <c r="AF20" s="41">
        <v>0</v>
      </c>
      <c r="AG20" s="41">
        <v>1</v>
      </c>
      <c r="AH20" s="41">
        <v>2</v>
      </c>
      <c r="AI20" s="41">
        <v>0</v>
      </c>
      <c r="AJ20" s="41">
        <v>1</v>
      </c>
      <c r="AK20" s="41">
        <v>200</v>
      </c>
      <c r="AL20" s="41">
        <v>2</v>
      </c>
      <c r="AM20" t="str">
        <f t="shared" si="4"/>
        <v>קרית יערים</v>
      </c>
      <c r="AN20">
        <f t="shared" si="0"/>
        <v>1061</v>
      </c>
      <c r="AO20">
        <f t="shared" si="1"/>
        <v>743</v>
      </c>
      <c r="AP20">
        <f t="shared" si="2"/>
        <v>42</v>
      </c>
      <c r="AQ20" s="26">
        <f t="shared" si="5"/>
        <v>19</v>
      </c>
      <c r="AR20">
        <f t="shared" si="3"/>
        <v>200</v>
      </c>
      <c r="AT20" s="26">
        <f t="shared" si="6"/>
        <v>943</v>
      </c>
      <c r="AU20" s="26">
        <f t="shared" si="7"/>
        <v>42</v>
      </c>
      <c r="AV20" s="26">
        <f t="shared" si="7"/>
        <v>19</v>
      </c>
      <c r="AW20" s="14">
        <f t="shared" si="8"/>
        <v>0.88878416588124409</v>
      </c>
      <c r="AX20" s="14">
        <f t="shared" si="9"/>
        <v>3.9585296889726673E-2</v>
      </c>
      <c r="AY20" s="14">
        <f t="shared" si="10"/>
        <v>1.7907634307257305E-2</v>
      </c>
      <c r="AZ20" s="44">
        <f t="shared" si="11"/>
        <v>0.94627709707822805</v>
      </c>
      <c r="BA20" s="14">
        <f t="shared" si="12"/>
        <v>0.78791092258748674</v>
      </c>
    </row>
    <row r="21" spans="1:53" ht="27" thickBot="1">
      <c r="A21" s="33" t="s">
        <v>345</v>
      </c>
      <c r="B21" s="39">
        <v>1034</v>
      </c>
      <c r="C21" s="41">
        <v>14293</v>
      </c>
      <c r="D21" s="41">
        <v>7900</v>
      </c>
      <c r="E21" s="41">
        <v>7715</v>
      </c>
      <c r="F21" s="41">
        <v>185</v>
      </c>
      <c r="G21" s="41">
        <v>1146</v>
      </c>
      <c r="H21" s="41">
        <v>194</v>
      </c>
      <c r="I21" s="41">
        <v>0</v>
      </c>
      <c r="J21" s="41">
        <v>4</v>
      </c>
      <c r="K21" s="41">
        <v>1</v>
      </c>
      <c r="L21" s="41">
        <v>5</v>
      </c>
      <c r="M21" s="41">
        <v>450</v>
      </c>
      <c r="N21" s="41">
        <v>175</v>
      </c>
      <c r="O21" s="41">
        <v>8</v>
      </c>
      <c r="P21" s="41">
        <v>842</v>
      </c>
      <c r="Q21" s="41">
        <v>3</v>
      </c>
      <c r="R21" s="41">
        <v>280</v>
      </c>
      <c r="S21" s="41">
        <v>1052</v>
      </c>
      <c r="T21" s="41">
        <v>6</v>
      </c>
      <c r="U21" s="41">
        <v>358</v>
      </c>
      <c r="V21" s="41">
        <v>774</v>
      </c>
      <c r="W21" s="41">
        <v>28</v>
      </c>
      <c r="X21" s="41">
        <v>16</v>
      </c>
      <c r="Y21" s="41">
        <v>11</v>
      </c>
      <c r="Z21" s="41">
        <v>25</v>
      </c>
      <c r="AA21" s="41">
        <v>12</v>
      </c>
      <c r="AB21" s="41">
        <v>9</v>
      </c>
      <c r="AC21" s="41">
        <v>9</v>
      </c>
      <c r="AD21" s="41">
        <v>2</v>
      </c>
      <c r="AE21" s="41">
        <v>4</v>
      </c>
      <c r="AF21" s="41">
        <v>7</v>
      </c>
      <c r="AG21" s="41">
        <v>19</v>
      </c>
      <c r="AH21" s="41">
        <v>44</v>
      </c>
      <c r="AI21" s="41">
        <v>5</v>
      </c>
      <c r="AJ21" s="41">
        <v>34</v>
      </c>
      <c r="AK21" s="41">
        <v>2192</v>
      </c>
      <c r="AL21" s="41">
        <v>23</v>
      </c>
      <c r="AM21" t="str">
        <f t="shared" si="4"/>
        <v>קרית מלאכי</v>
      </c>
      <c r="AN21">
        <f t="shared" si="0"/>
        <v>7715</v>
      </c>
      <c r="AO21">
        <f t="shared" si="1"/>
        <v>194</v>
      </c>
      <c r="AP21">
        <f t="shared" si="2"/>
        <v>842</v>
      </c>
      <c r="AQ21" s="26">
        <f t="shared" si="5"/>
        <v>1132</v>
      </c>
      <c r="AR21">
        <f t="shared" si="3"/>
        <v>2192</v>
      </c>
      <c r="AT21" s="26">
        <f t="shared" si="6"/>
        <v>2386</v>
      </c>
      <c r="AU21" s="26">
        <f t="shared" si="7"/>
        <v>842</v>
      </c>
      <c r="AV21" s="26">
        <f t="shared" si="7"/>
        <v>1132</v>
      </c>
      <c r="AW21" s="14">
        <f t="shared" si="8"/>
        <v>0.30926766040181464</v>
      </c>
      <c r="AX21" s="14">
        <f t="shared" si="9"/>
        <v>0.10913804277381724</v>
      </c>
      <c r="AY21" s="14">
        <f t="shared" si="10"/>
        <v>0.14672715489306545</v>
      </c>
      <c r="AZ21" s="44">
        <f t="shared" si="11"/>
        <v>0.56513285806869729</v>
      </c>
      <c r="BA21" s="14">
        <f t="shared" si="12"/>
        <v>8.1307627829002513E-2</v>
      </c>
    </row>
    <row r="22" spans="1:53" ht="15.75" thickBot="1">
      <c r="A22" s="30" t="s">
        <v>250</v>
      </c>
      <c r="B22" s="39">
        <v>922</v>
      </c>
      <c r="C22" s="41">
        <v>4193</v>
      </c>
      <c r="D22" s="41">
        <v>3299</v>
      </c>
      <c r="E22" s="41">
        <v>3267</v>
      </c>
      <c r="F22" s="41">
        <v>32</v>
      </c>
      <c r="G22" s="41">
        <v>99</v>
      </c>
      <c r="H22" s="41">
        <v>1301</v>
      </c>
      <c r="I22" s="41">
        <v>0</v>
      </c>
      <c r="J22" s="41">
        <v>1</v>
      </c>
      <c r="K22" s="41">
        <v>0</v>
      </c>
      <c r="L22" s="41">
        <v>0</v>
      </c>
      <c r="M22" s="41">
        <v>6</v>
      </c>
      <c r="N22" s="41">
        <v>29</v>
      </c>
      <c r="O22" s="41">
        <v>4</v>
      </c>
      <c r="P22" s="41">
        <v>122</v>
      </c>
      <c r="Q22" s="41">
        <v>3</v>
      </c>
      <c r="R22" s="41">
        <v>15</v>
      </c>
      <c r="S22" s="41">
        <v>153</v>
      </c>
      <c r="T22" s="41">
        <v>0</v>
      </c>
      <c r="U22" s="41">
        <v>76</v>
      </c>
      <c r="V22" s="41">
        <v>122</v>
      </c>
      <c r="W22" s="41">
        <v>5</v>
      </c>
      <c r="X22" s="41">
        <v>1</v>
      </c>
      <c r="Y22" s="41">
        <v>0</v>
      </c>
      <c r="Z22" s="41">
        <v>0</v>
      </c>
      <c r="AA22" s="41">
        <v>3</v>
      </c>
      <c r="AB22" s="41">
        <v>0</v>
      </c>
      <c r="AC22" s="41">
        <v>0</v>
      </c>
      <c r="AD22" s="41">
        <v>0</v>
      </c>
      <c r="AE22" s="41">
        <v>1</v>
      </c>
      <c r="AF22" s="41">
        <v>1</v>
      </c>
      <c r="AG22" s="41">
        <v>4</v>
      </c>
      <c r="AH22" s="41">
        <v>13</v>
      </c>
      <c r="AI22" s="41">
        <v>0</v>
      </c>
      <c r="AJ22" s="41">
        <v>6</v>
      </c>
      <c r="AK22" s="41">
        <v>1302</v>
      </c>
      <c r="AL22" s="41">
        <v>7</v>
      </c>
      <c r="AM22" t="str">
        <f t="shared" si="4"/>
        <v>רכסים</v>
      </c>
      <c r="AN22">
        <f t="shared" si="0"/>
        <v>3267</v>
      </c>
      <c r="AO22">
        <f t="shared" si="1"/>
        <v>1301</v>
      </c>
      <c r="AP22">
        <f t="shared" si="2"/>
        <v>122</v>
      </c>
      <c r="AQ22" s="26">
        <f t="shared" si="5"/>
        <v>198</v>
      </c>
      <c r="AR22">
        <f t="shared" si="3"/>
        <v>1302</v>
      </c>
      <c r="AT22" s="26">
        <f t="shared" si="6"/>
        <v>2603</v>
      </c>
      <c r="AU22" s="26">
        <f t="shared" si="7"/>
        <v>122</v>
      </c>
      <c r="AV22" s="26">
        <f t="shared" si="7"/>
        <v>198</v>
      </c>
      <c r="AW22" s="14">
        <f t="shared" si="8"/>
        <v>0.79675543311906949</v>
      </c>
      <c r="AX22" s="14">
        <f t="shared" si="9"/>
        <v>3.7343128252219158E-2</v>
      </c>
      <c r="AY22" s="14">
        <f t="shared" si="10"/>
        <v>6.0606060606060608E-2</v>
      </c>
      <c r="AZ22" s="44">
        <f t="shared" si="11"/>
        <v>0.89470462197734935</v>
      </c>
      <c r="BA22" s="14">
        <f t="shared" si="12"/>
        <v>0.49980791394544755</v>
      </c>
    </row>
    <row r="23" spans="1:53">
      <c r="A23" s="47" t="s">
        <v>173</v>
      </c>
      <c r="B23" s="39">
        <v>922</v>
      </c>
      <c r="C23" s="39">
        <v>19812</v>
      </c>
      <c r="D23" s="39">
        <v>10743</v>
      </c>
      <c r="E23" s="39">
        <v>10465</v>
      </c>
      <c r="F23" s="39">
        <v>278</v>
      </c>
      <c r="G23" s="39">
        <v>1631</v>
      </c>
      <c r="H23" s="39">
        <v>566</v>
      </c>
      <c r="I23" s="39">
        <v>9</v>
      </c>
      <c r="J23" s="39">
        <v>1</v>
      </c>
      <c r="K23" s="39">
        <v>15</v>
      </c>
      <c r="L23" s="39">
        <v>6</v>
      </c>
      <c r="M23" s="39">
        <v>21</v>
      </c>
      <c r="N23" s="39">
        <v>535</v>
      </c>
      <c r="O23" s="39">
        <v>21</v>
      </c>
      <c r="P23" s="39">
        <v>331</v>
      </c>
      <c r="Q23" s="39">
        <v>41</v>
      </c>
      <c r="R23" s="39">
        <v>79</v>
      </c>
      <c r="S23" s="39">
        <v>2469</v>
      </c>
      <c r="T23" s="39">
        <v>10</v>
      </c>
      <c r="U23" s="39">
        <v>2934</v>
      </c>
      <c r="V23" s="39">
        <v>810</v>
      </c>
      <c r="W23" s="39">
        <v>243</v>
      </c>
      <c r="X23" s="39">
        <v>8</v>
      </c>
      <c r="Y23" s="39">
        <v>11</v>
      </c>
      <c r="Z23" s="39">
        <v>52</v>
      </c>
      <c r="AA23" s="39">
        <v>12</v>
      </c>
      <c r="AB23" s="39">
        <v>1</v>
      </c>
      <c r="AC23" s="39">
        <v>7</v>
      </c>
      <c r="AD23" s="39">
        <v>5</v>
      </c>
      <c r="AE23" s="39">
        <v>6</v>
      </c>
      <c r="AF23" s="39">
        <v>16</v>
      </c>
      <c r="AG23" s="39">
        <v>22</v>
      </c>
      <c r="AH23" s="39">
        <v>152</v>
      </c>
      <c r="AI23" s="39">
        <v>2</v>
      </c>
      <c r="AJ23" s="39">
        <v>124</v>
      </c>
      <c r="AK23" s="39">
        <v>325</v>
      </c>
      <c r="AL23" s="39">
        <v>33</v>
      </c>
      <c r="AM23" t="s">
        <v>173</v>
      </c>
      <c r="AN23">
        <v>10465</v>
      </c>
      <c r="AO23">
        <v>566</v>
      </c>
      <c r="AP23">
        <v>331</v>
      </c>
      <c r="AQ23" s="26">
        <v>3744</v>
      </c>
      <c r="AR23">
        <v>325</v>
      </c>
      <c r="AT23" s="26">
        <f t="shared" ref="AT23" si="13">AR23+AO23</f>
        <v>891</v>
      </c>
      <c r="AU23" s="26">
        <f t="shared" ref="AU23" si="14">AP23</f>
        <v>331</v>
      </c>
      <c r="AV23" s="26">
        <f t="shared" ref="AV23" si="15">AQ23</f>
        <v>3744</v>
      </c>
      <c r="AW23" s="14">
        <f t="shared" ref="AW23" si="16">AT23/$AN23</f>
        <v>8.5140946010511226E-2</v>
      </c>
      <c r="AX23" s="14">
        <f t="shared" ref="AX23" si="17">AU23/$AN23</f>
        <v>3.1629240324892498E-2</v>
      </c>
      <c r="AY23" s="14">
        <f t="shared" ref="AY23" si="18">AV23/$AN23</f>
        <v>0.35776397515527952</v>
      </c>
      <c r="AZ23" s="44">
        <f t="shared" ref="AZ23" si="19">SUM(AW23:AY23)</f>
        <v>0.47453416149068328</v>
      </c>
      <c r="BA23" s="14">
        <f t="shared" si="12"/>
        <v>0.63524130190796857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3"/>
  <sheetViews>
    <sheetView rightToLeft="1" topLeftCell="A5" workbookViewId="0">
      <selection activeCell="C23" sqref="C23"/>
    </sheetView>
  </sheetViews>
  <sheetFormatPr defaultRowHeight="15"/>
  <cols>
    <col min="3" max="5" width="11.5703125" bestFit="1" customWidth="1"/>
    <col min="6" max="6" width="9.5703125" bestFit="1" customWidth="1"/>
    <col min="7" max="7" width="10.5703125" bestFit="1" customWidth="1"/>
    <col min="8" max="8" width="9.28515625" bestFit="1" customWidth="1"/>
    <col min="9" max="9" width="9.5703125" bestFit="1" customWidth="1"/>
    <col min="10" max="10" width="10.5703125" bestFit="1" customWidth="1"/>
    <col min="11" max="11" width="9.28515625" bestFit="1" customWidth="1"/>
    <col min="12" max="13" width="9.5703125" bestFit="1" customWidth="1"/>
    <col min="14" max="15" width="9.28515625" bestFit="1" customWidth="1"/>
    <col min="16" max="16" width="10.5703125" bestFit="1" customWidth="1"/>
    <col min="17" max="19" width="9.28515625" bestFit="1" customWidth="1"/>
    <col min="20" max="22" width="10.5703125" bestFit="1" customWidth="1"/>
    <col min="23" max="23" width="9.5703125" bestFit="1" customWidth="1"/>
    <col min="24" max="39" width="9.28515625" bestFit="1" customWidth="1"/>
    <col min="40" max="40" width="10.5703125" bestFit="1" customWidth="1"/>
    <col min="41" max="41" width="9.28515625" bestFit="1" customWidth="1"/>
  </cols>
  <sheetData>
    <row r="1" spans="1:56" ht="15.75" thickBot="1">
      <c r="A1" s="13" t="s">
        <v>258</v>
      </c>
      <c r="B1" s="37" t="s">
        <v>387</v>
      </c>
      <c r="C1" t="s">
        <v>447</v>
      </c>
      <c r="D1" t="s">
        <v>438</v>
      </c>
      <c r="E1" t="s">
        <v>391</v>
      </c>
      <c r="F1" t="s">
        <v>390</v>
      </c>
      <c r="G1" t="s">
        <v>429</v>
      </c>
      <c r="H1" t="s">
        <v>448</v>
      </c>
      <c r="I1" t="s">
        <v>394</v>
      </c>
      <c r="J1" t="s">
        <v>259</v>
      </c>
      <c r="K1" t="s">
        <v>395</v>
      </c>
      <c r="L1" t="s">
        <v>439</v>
      </c>
      <c r="M1" t="s">
        <v>397</v>
      </c>
      <c r="N1" t="s">
        <v>399</v>
      </c>
      <c r="O1" t="s">
        <v>449</v>
      </c>
      <c r="P1" t="s">
        <v>431</v>
      </c>
      <c r="Q1" t="s">
        <v>401</v>
      </c>
      <c r="R1" t="s">
        <v>450</v>
      </c>
      <c r="S1" t="s">
        <v>451</v>
      </c>
      <c r="T1" t="s">
        <v>403</v>
      </c>
      <c r="U1" t="s">
        <v>404</v>
      </c>
      <c r="V1" t="s">
        <v>406</v>
      </c>
      <c r="W1" t="s">
        <v>407</v>
      </c>
      <c r="X1" t="s">
        <v>408</v>
      </c>
      <c r="Y1" t="s">
        <v>452</v>
      </c>
      <c r="Z1" t="s">
        <v>410</v>
      </c>
      <c r="AA1" t="s">
        <v>453</v>
      </c>
      <c r="AB1" t="s">
        <v>411</v>
      </c>
      <c r="AC1" t="s">
        <v>412</v>
      </c>
      <c r="AD1" t="s">
        <v>454</v>
      </c>
      <c r="AE1" t="s">
        <v>455</v>
      </c>
      <c r="AF1" t="s">
        <v>456</v>
      </c>
      <c r="AG1" t="s">
        <v>415</v>
      </c>
      <c r="AH1" t="s">
        <v>457</v>
      </c>
      <c r="AI1" t="s">
        <v>416</v>
      </c>
      <c r="AJ1" t="s">
        <v>419</v>
      </c>
      <c r="AK1" t="s">
        <v>420</v>
      </c>
      <c r="AL1" t="s">
        <v>261</v>
      </c>
      <c r="AM1" t="s">
        <v>422</v>
      </c>
      <c r="AN1" t="s">
        <v>262</v>
      </c>
      <c r="AO1" t="s">
        <v>426</v>
      </c>
      <c r="AQ1" t="str">
        <f>E1</f>
        <v>כשרים</v>
      </c>
      <c r="AR1" t="str">
        <f>J1</f>
        <v>ג</v>
      </c>
      <c r="AS1" t="s">
        <v>260</v>
      </c>
      <c r="AT1" t="s">
        <v>487</v>
      </c>
      <c r="AU1" t="str">
        <f>AN1</f>
        <v>שס</v>
      </c>
      <c r="AW1" t="s">
        <v>477</v>
      </c>
      <c r="AX1" t="s">
        <v>478</v>
      </c>
      <c r="AY1" t="s">
        <v>479</v>
      </c>
      <c r="AZ1" t="s">
        <v>480</v>
      </c>
      <c r="BA1" t="s">
        <v>481</v>
      </c>
      <c r="BB1" t="s">
        <v>482</v>
      </c>
      <c r="BC1" t="s">
        <v>483</v>
      </c>
      <c r="BD1" t="s">
        <v>501</v>
      </c>
    </row>
    <row r="2" spans="1:56" ht="15.75" thickBot="1">
      <c r="A2" s="30" t="s">
        <v>231</v>
      </c>
      <c r="B2" s="39">
        <v>31</v>
      </c>
      <c r="C2" s="25">
        <v>17314</v>
      </c>
      <c r="D2" s="25">
        <v>10177</v>
      </c>
      <c r="E2" s="25">
        <v>10027</v>
      </c>
      <c r="F2" s="25">
        <v>150</v>
      </c>
      <c r="G2" s="25">
        <v>592</v>
      </c>
      <c r="H2" s="25">
        <v>2</v>
      </c>
      <c r="I2" s="25">
        <v>299</v>
      </c>
      <c r="J2" s="25">
        <v>1280</v>
      </c>
      <c r="K2" s="25">
        <v>5</v>
      </c>
      <c r="L2" s="25">
        <v>102</v>
      </c>
      <c r="M2" s="25">
        <v>3</v>
      </c>
      <c r="N2" s="25">
        <v>21</v>
      </c>
      <c r="O2" s="25">
        <v>34</v>
      </c>
      <c r="P2" s="25">
        <v>292</v>
      </c>
      <c r="Q2" s="25">
        <v>3</v>
      </c>
      <c r="R2" s="25">
        <v>2</v>
      </c>
      <c r="S2" s="25">
        <v>6</v>
      </c>
      <c r="T2" s="25">
        <v>915</v>
      </c>
      <c r="U2" s="25">
        <v>1679</v>
      </c>
      <c r="V2" s="25">
        <v>2536</v>
      </c>
      <c r="W2" s="25">
        <v>72</v>
      </c>
      <c r="X2" s="25">
        <v>14</v>
      </c>
      <c r="Y2" s="25">
        <v>5</v>
      </c>
      <c r="Z2" s="25">
        <v>0</v>
      </c>
      <c r="AA2" s="25">
        <v>2</v>
      </c>
      <c r="AB2" s="25">
        <v>3</v>
      </c>
      <c r="AC2" s="25">
        <v>1</v>
      </c>
      <c r="AD2" s="25">
        <v>0</v>
      </c>
      <c r="AE2" s="25">
        <v>1</v>
      </c>
      <c r="AF2" s="25">
        <v>3</v>
      </c>
      <c r="AG2" s="25">
        <v>3</v>
      </c>
      <c r="AH2" s="25">
        <v>12</v>
      </c>
      <c r="AI2" s="25">
        <v>8</v>
      </c>
      <c r="AJ2" s="25">
        <v>20</v>
      </c>
      <c r="AK2" s="25">
        <v>0</v>
      </c>
      <c r="AL2" s="25">
        <v>10</v>
      </c>
      <c r="AM2" s="25">
        <v>14</v>
      </c>
      <c r="AN2" s="25">
        <v>2088</v>
      </c>
      <c r="AO2" s="25">
        <v>29</v>
      </c>
      <c r="AP2" t="str">
        <f>A2</f>
        <v>אופקים</v>
      </c>
      <c r="AQ2">
        <f t="shared" ref="AQ2:AQ22" si="0">E2</f>
        <v>10027</v>
      </c>
      <c r="AR2">
        <f t="shared" ref="AR2:AR22" si="1">J2</f>
        <v>1280</v>
      </c>
      <c r="AS2" s="26">
        <f>I2+P2</f>
        <v>591</v>
      </c>
      <c r="AT2" s="26">
        <f>V2+U2</f>
        <v>4215</v>
      </c>
      <c r="AU2">
        <f t="shared" ref="AU2:AU22" si="2">AN2</f>
        <v>2088</v>
      </c>
      <c r="AW2" s="26">
        <f>AU2+AR2</f>
        <v>3368</v>
      </c>
      <c r="AX2" s="26">
        <f>AS2</f>
        <v>591</v>
      </c>
      <c r="AY2" s="26">
        <f>AT2</f>
        <v>4215</v>
      </c>
      <c r="AZ2" s="14">
        <f>AW2/$AQ2</f>
        <v>0.33589308866061635</v>
      </c>
      <c r="BA2" s="14">
        <f t="shared" ref="BA2:BB22" si="3">AX2/$AQ2</f>
        <v>5.8940859678867058E-2</v>
      </c>
      <c r="BB2" s="14">
        <f t="shared" si="3"/>
        <v>0.42036501446095542</v>
      </c>
      <c r="BC2" s="44">
        <f>SUM(AZ2:BB2)</f>
        <v>0.8151989628004388</v>
      </c>
      <c r="BD2" s="14">
        <f>AR2/AW2</f>
        <v>0.38004750593824227</v>
      </c>
    </row>
    <row r="3" spans="1:56" ht="15.75" thickBot="1">
      <c r="A3" s="30" t="s">
        <v>246</v>
      </c>
      <c r="B3" s="39">
        <v>1309</v>
      </c>
      <c r="C3" s="25">
        <v>14040</v>
      </c>
      <c r="D3" s="25">
        <v>11600</v>
      </c>
      <c r="E3" s="25">
        <v>11549</v>
      </c>
      <c r="F3" s="25">
        <v>51</v>
      </c>
      <c r="G3" s="25">
        <v>11</v>
      </c>
      <c r="H3" s="25">
        <v>0</v>
      </c>
      <c r="I3" s="25">
        <v>350</v>
      </c>
      <c r="J3" s="25">
        <v>3551</v>
      </c>
      <c r="K3" s="25">
        <v>1</v>
      </c>
      <c r="L3" s="25">
        <v>3</v>
      </c>
      <c r="M3" s="25">
        <v>2</v>
      </c>
      <c r="N3" s="25">
        <v>0</v>
      </c>
      <c r="O3" s="25">
        <v>0</v>
      </c>
      <c r="P3" s="25">
        <v>951</v>
      </c>
      <c r="Q3" s="25">
        <v>0</v>
      </c>
      <c r="R3" s="25">
        <v>0</v>
      </c>
      <c r="S3" s="25">
        <v>0</v>
      </c>
      <c r="T3" s="25">
        <v>23</v>
      </c>
      <c r="U3" s="25">
        <v>38</v>
      </c>
      <c r="V3" s="25">
        <v>496</v>
      </c>
      <c r="W3" s="25">
        <v>3</v>
      </c>
      <c r="X3" s="25">
        <v>0</v>
      </c>
      <c r="Y3" s="25">
        <v>0</v>
      </c>
      <c r="Z3" s="25">
        <v>1</v>
      </c>
      <c r="AA3" s="25">
        <v>0</v>
      </c>
      <c r="AB3" s="25">
        <v>1</v>
      </c>
      <c r="AC3" s="25">
        <v>1</v>
      </c>
      <c r="AD3" s="25">
        <v>0</v>
      </c>
      <c r="AE3" s="25">
        <v>0</v>
      </c>
      <c r="AF3" s="25">
        <v>1</v>
      </c>
      <c r="AG3" s="25">
        <v>1</v>
      </c>
      <c r="AH3" s="25">
        <v>1</v>
      </c>
      <c r="AI3" s="25">
        <v>0</v>
      </c>
      <c r="AJ3" s="25">
        <v>2</v>
      </c>
      <c r="AK3" s="25">
        <v>0</v>
      </c>
      <c r="AL3" s="25">
        <v>0</v>
      </c>
      <c r="AM3" s="25">
        <v>2</v>
      </c>
      <c r="AN3" s="25">
        <v>6110</v>
      </c>
      <c r="AO3" s="25">
        <v>27</v>
      </c>
      <c r="AP3" t="str">
        <f t="shared" ref="AP3:AP22" si="4">A3</f>
        <v>אלעד</v>
      </c>
      <c r="AQ3">
        <f t="shared" si="0"/>
        <v>11549</v>
      </c>
      <c r="AR3">
        <f t="shared" si="1"/>
        <v>3551</v>
      </c>
      <c r="AS3" s="26">
        <f t="shared" ref="AS3:AS22" si="5">I3+P3</f>
        <v>1301</v>
      </c>
      <c r="AT3" s="26">
        <f t="shared" ref="AT3:AT22" si="6">V3+U3</f>
        <v>534</v>
      </c>
      <c r="AU3">
        <f t="shared" si="2"/>
        <v>6110</v>
      </c>
      <c r="AW3" s="26">
        <f t="shared" ref="AW3:AW22" si="7">AU3+AR3</f>
        <v>9661</v>
      </c>
      <c r="AX3" s="26">
        <f t="shared" ref="AX3:AX22" si="8">AS3</f>
        <v>1301</v>
      </c>
      <c r="AY3" s="26">
        <f t="shared" ref="AY3:AY22" si="9">AT3</f>
        <v>534</v>
      </c>
      <c r="AZ3" s="14">
        <f t="shared" ref="AZ3:AZ22" si="10">AW3/$AQ3</f>
        <v>0.83652264265304355</v>
      </c>
      <c r="BA3" s="14">
        <f t="shared" si="3"/>
        <v>0.11265044592605421</v>
      </c>
      <c r="BB3" s="14">
        <f t="shared" si="3"/>
        <v>4.6237769503853145E-2</v>
      </c>
      <c r="BC3" s="44">
        <f t="shared" ref="BC3:BC22" si="11">SUM(AZ3:BB3)</f>
        <v>0.99541085808295093</v>
      </c>
      <c r="BD3" s="14">
        <f t="shared" ref="BD3:BD23" si="12">AR3/AW3</f>
        <v>0.367560293965428</v>
      </c>
    </row>
    <row r="4" spans="1:56" ht="15.75" thickBot="1">
      <c r="A4" s="33" t="s">
        <v>194</v>
      </c>
      <c r="B4" s="39">
        <v>70</v>
      </c>
      <c r="C4" s="25">
        <v>156977</v>
      </c>
      <c r="D4" s="25">
        <v>96363</v>
      </c>
      <c r="E4" s="25">
        <v>94776</v>
      </c>
      <c r="F4" s="25">
        <v>1587</v>
      </c>
      <c r="G4" s="25">
        <v>4176</v>
      </c>
      <c r="H4" s="25">
        <v>23</v>
      </c>
      <c r="I4" s="25">
        <v>1399</v>
      </c>
      <c r="J4" s="25">
        <v>8101</v>
      </c>
      <c r="K4" s="25">
        <v>43</v>
      </c>
      <c r="L4" s="25">
        <v>179</v>
      </c>
      <c r="M4" s="25">
        <v>46</v>
      </c>
      <c r="N4" s="25">
        <v>436</v>
      </c>
      <c r="O4" s="25">
        <v>109</v>
      </c>
      <c r="P4" s="25">
        <v>1359</v>
      </c>
      <c r="Q4" s="25">
        <v>17</v>
      </c>
      <c r="R4" s="25">
        <v>29</v>
      </c>
      <c r="S4" s="25">
        <v>46</v>
      </c>
      <c r="T4" s="25">
        <v>14896</v>
      </c>
      <c r="U4" s="25">
        <v>24693</v>
      </c>
      <c r="V4" s="25">
        <v>23191</v>
      </c>
      <c r="W4" s="25">
        <v>738</v>
      </c>
      <c r="X4" s="25">
        <v>129</v>
      </c>
      <c r="Y4" s="25">
        <v>16</v>
      </c>
      <c r="Z4" s="25">
        <v>26</v>
      </c>
      <c r="AA4" s="25">
        <v>24</v>
      </c>
      <c r="AB4" s="25">
        <v>37</v>
      </c>
      <c r="AC4" s="25">
        <v>59</v>
      </c>
      <c r="AD4" s="25">
        <v>0</v>
      </c>
      <c r="AE4" s="25">
        <v>14</v>
      </c>
      <c r="AF4" s="25">
        <v>31</v>
      </c>
      <c r="AG4" s="25">
        <v>26</v>
      </c>
      <c r="AH4" s="25">
        <v>139</v>
      </c>
      <c r="AI4" s="25">
        <v>93</v>
      </c>
      <c r="AJ4" s="25">
        <v>294</v>
      </c>
      <c r="AK4" s="25">
        <v>27</v>
      </c>
      <c r="AL4" s="25">
        <v>103</v>
      </c>
      <c r="AM4" s="25">
        <v>212</v>
      </c>
      <c r="AN4" s="25">
        <v>14065</v>
      </c>
      <c r="AO4" s="25">
        <v>257</v>
      </c>
      <c r="AP4" t="str">
        <f t="shared" si="4"/>
        <v>אשדוד</v>
      </c>
      <c r="AQ4">
        <f t="shared" si="0"/>
        <v>94776</v>
      </c>
      <c r="AR4">
        <f t="shared" si="1"/>
        <v>8101</v>
      </c>
      <c r="AS4" s="26">
        <f t="shared" si="5"/>
        <v>2758</v>
      </c>
      <c r="AT4" s="26">
        <f t="shared" si="6"/>
        <v>47884</v>
      </c>
      <c r="AU4">
        <f t="shared" si="2"/>
        <v>14065</v>
      </c>
      <c r="AW4" s="26">
        <f t="shared" si="7"/>
        <v>22166</v>
      </c>
      <c r="AX4" s="26">
        <f t="shared" si="8"/>
        <v>2758</v>
      </c>
      <c r="AY4" s="26">
        <f t="shared" si="9"/>
        <v>47884</v>
      </c>
      <c r="AZ4" s="14">
        <f t="shared" si="10"/>
        <v>0.23387777496412593</v>
      </c>
      <c r="BA4" s="14">
        <f t="shared" si="3"/>
        <v>2.9100194141976871E-2</v>
      </c>
      <c r="BB4" s="14">
        <f t="shared" si="3"/>
        <v>0.50523339242002197</v>
      </c>
      <c r="BC4" s="44">
        <f t="shared" si="11"/>
        <v>0.76821136152612479</v>
      </c>
      <c r="BD4" s="14">
        <f t="shared" si="12"/>
        <v>0.36546963818460704</v>
      </c>
    </row>
    <row r="5" spans="1:56" ht="15.75" thickBot="1">
      <c r="A5" s="33" t="s">
        <v>235</v>
      </c>
      <c r="B5" s="39">
        <v>9200</v>
      </c>
      <c r="C5" s="25">
        <v>12724</v>
      </c>
      <c r="D5" s="25">
        <v>7157</v>
      </c>
      <c r="E5" s="25">
        <v>7051</v>
      </c>
      <c r="F5" s="25">
        <v>106</v>
      </c>
      <c r="G5" s="25">
        <v>376</v>
      </c>
      <c r="H5" s="25">
        <v>3</v>
      </c>
      <c r="I5" s="25">
        <v>265</v>
      </c>
      <c r="J5" s="25">
        <v>113</v>
      </c>
      <c r="K5" s="25">
        <v>3</v>
      </c>
      <c r="L5" s="25">
        <v>12</v>
      </c>
      <c r="M5" s="25">
        <v>4</v>
      </c>
      <c r="N5" s="25">
        <v>22</v>
      </c>
      <c r="O5" s="25">
        <v>3</v>
      </c>
      <c r="P5" s="25">
        <v>274</v>
      </c>
      <c r="Q5" s="25">
        <v>0</v>
      </c>
      <c r="R5" s="25">
        <v>0</v>
      </c>
      <c r="S5" s="25">
        <v>2</v>
      </c>
      <c r="T5" s="25">
        <v>743</v>
      </c>
      <c r="U5" s="25">
        <v>549</v>
      </c>
      <c r="V5" s="25">
        <v>2900</v>
      </c>
      <c r="W5" s="25">
        <v>23</v>
      </c>
      <c r="X5" s="25">
        <v>6</v>
      </c>
      <c r="Y5" s="25">
        <v>2</v>
      </c>
      <c r="Z5" s="25">
        <v>4</v>
      </c>
      <c r="AA5" s="25">
        <v>2</v>
      </c>
      <c r="AB5" s="25">
        <v>13</v>
      </c>
      <c r="AC5" s="25">
        <v>67</v>
      </c>
      <c r="AD5" s="25">
        <v>0</v>
      </c>
      <c r="AE5" s="25">
        <v>4</v>
      </c>
      <c r="AF5" s="25">
        <v>1</v>
      </c>
      <c r="AG5" s="25">
        <v>6</v>
      </c>
      <c r="AH5" s="25">
        <v>6</v>
      </c>
      <c r="AI5" s="25">
        <v>2</v>
      </c>
      <c r="AJ5" s="25">
        <v>20</v>
      </c>
      <c r="AK5" s="25">
        <v>3</v>
      </c>
      <c r="AL5" s="25">
        <v>3</v>
      </c>
      <c r="AM5" s="25">
        <v>6</v>
      </c>
      <c r="AN5" s="25">
        <v>1614</v>
      </c>
      <c r="AO5" s="25">
        <v>20</v>
      </c>
      <c r="AP5" t="str">
        <f t="shared" si="4"/>
        <v>בית שאן</v>
      </c>
      <c r="AQ5">
        <f t="shared" si="0"/>
        <v>7051</v>
      </c>
      <c r="AR5">
        <f t="shared" si="1"/>
        <v>113</v>
      </c>
      <c r="AS5" s="26">
        <f t="shared" si="5"/>
        <v>539</v>
      </c>
      <c r="AT5" s="26">
        <f t="shared" si="6"/>
        <v>3449</v>
      </c>
      <c r="AU5">
        <f t="shared" si="2"/>
        <v>1614</v>
      </c>
      <c r="AW5" s="26">
        <f t="shared" si="7"/>
        <v>1727</v>
      </c>
      <c r="AX5" s="26">
        <f t="shared" si="8"/>
        <v>539</v>
      </c>
      <c r="AY5" s="26">
        <f t="shared" si="9"/>
        <v>3449</v>
      </c>
      <c r="AZ5" s="14">
        <f t="shared" si="10"/>
        <v>0.24492979719188768</v>
      </c>
      <c r="BA5" s="14">
        <f t="shared" si="3"/>
        <v>7.6443057722308888E-2</v>
      </c>
      <c r="BB5" s="14">
        <f t="shared" si="3"/>
        <v>0.4891504751099135</v>
      </c>
      <c r="BC5" s="44">
        <f t="shared" si="11"/>
        <v>0.81052333002411003</v>
      </c>
      <c r="BD5" s="14">
        <f t="shared" si="12"/>
        <v>6.5431383902721477E-2</v>
      </c>
    </row>
    <row r="6" spans="1:56" ht="15.75" thickBot="1">
      <c r="A6" s="30" t="s">
        <v>243</v>
      </c>
      <c r="B6" s="39">
        <v>2610</v>
      </c>
      <c r="C6" s="25">
        <v>38591</v>
      </c>
      <c r="D6" s="25">
        <v>23790</v>
      </c>
      <c r="E6" s="25">
        <v>23471</v>
      </c>
      <c r="F6" s="25">
        <v>319</v>
      </c>
      <c r="G6" s="25">
        <v>625</v>
      </c>
      <c r="H6" s="25">
        <v>2</v>
      </c>
      <c r="I6" s="25">
        <v>1442</v>
      </c>
      <c r="J6" s="25">
        <v>4829</v>
      </c>
      <c r="K6" s="25">
        <v>10</v>
      </c>
      <c r="L6" s="25">
        <v>89</v>
      </c>
      <c r="M6" s="25">
        <v>19</v>
      </c>
      <c r="N6" s="25">
        <v>24</v>
      </c>
      <c r="O6" s="25">
        <v>10</v>
      </c>
      <c r="P6" s="25">
        <v>1784</v>
      </c>
      <c r="Q6" s="25">
        <v>8</v>
      </c>
      <c r="R6" s="25">
        <v>4</v>
      </c>
      <c r="S6" s="25">
        <v>7</v>
      </c>
      <c r="T6" s="25">
        <v>1449</v>
      </c>
      <c r="U6" s="25">
        <v>2800</v>
      </c>
      <c r="V6" s="25">
        <v>5204</v>
      </c>
      <c r="W6" s="25">
        <v>95</v>
      </c>
      <c r="X6" s="25">
        <v>16</v>
      </c>
      <c r="Y6" s="25">
        <v>3</v>
      </c>
      <c r="Z6" s="25">
        <v>4</v>
      </c>
      <c r="AA6" s="25">
        <v>6</v>
      </c>
      <c r="AB6" s="25">
        <v>7</v>
      </c>
      <c r="AC6" s="25">
        <v>12</v>
      </c>
      <c r="AD6" s="25">
        <v>0</v>
      </c>
      <c r="AE6" s="25">
        <v>4</v>
      </c>
      <c r="AF6" s="25">
        <v>3</v>
      </c>
      <c r="AG6" s="25">
        <v>1</v>
      </c>
      <c r="AH6" s="25">
        <v>16</v>
      </c>
      <c r="AI6" s="25">
        <v>10</v>
      </c>
      <c r="AJ6" s="25">
        <v>34</v>
      </c>
      <c r="AK6" s="25">
        <v>6</v>
      </c>
      <c r="AL6" s="25">
        <v>5</v>
      </c>
      <c r="AM6" s="25">
        <v>34</v>
      </c>
      <c r="AN6" s="25">
        <v>4909</v>
      </c>
      <c r="AO6" s="25">
        <v>66</v>
      </c>
      <c r="AP6" t="str">
        <f t="shared" si="4"/>
        <v>בית שמש</v>
      </c>
      <c r="AQ6">
        <f t="shared" si="0"/>
        <v>23471</v>
      </c>
      <c r="AR6">
        <f t="shared" si="1"/>
        <v>4829</v>
      </c>
      <c r="AS6" s="26">
        <f t="shared" si="5"/>
        <v>3226</v>
      </c>
      <c r="AT6" s="26">
        <f t="shared" si="6"/>
        <v>8004</v>
      </c>
      <c r="AU6">
        <f t="shared" si="2"/>
        <v>4909</v>
      </c>
      <c r="AW6" s="26">
        <f t="shared" si="7"/>
        <v>9738</v>
      </c>
      <c r="AX6" s="26">
        <f t="shared" si="8"/>
        <v>3226</v>
      </c>
      <c r="AY6" s="26">
        <f t="shared" si="9"/>
        <v>8004</v>
      </c>
      <c r="AZ6" s="14">
        <f t="shared" si="10"/>
        <v>0.41489497677985598</v>
      </c>
      <c r="BA6" s="14">
        <f t="shared" si="3"/>
        <v>0.13744621021686337</v>
      </c>
      <c r="BB6" s="14">
        <f t="shared" si="3"/>
        <v>0.3410165736440714</v>
      </c>
      <c r="BC6" s="44">
        <f t="shared" si="11"/>
        <v>0.89335776064079075</v>
      </c>
      <c r="BD6" s="14">
        <f t="shared" si="12"/>
        <v>0.49589238036557814</v>
      </c>
    </row>
    <row r="7" spans="1:56" ht="15.75" thickBot="1">
      <c r="A7" s="30" t="s">
        <v>253</v>
      </c>
      <c r="B7" s="39">
        <v>3780</v>
      </c>
      <c r="C7" s="25">
        <v>13019</v>
      </c>
      <c r="D7" s="25">
        <v>9860</v>
      </c>
      <c r="E7" s="25">
        <v>9780</v>
      </c>
      <c r="F7" s="25">
        <v>80</v>
      </c>
      <c r="G7" s="25">
        <v>1</v>
      </c>
      <c r="H7" s="25">
        <v>1</v>
      </c>
      <c r="I7" s="25">
        <v>17</v>
      </c>
      <c r="J7" s="25">
        <v>4778</v>
      </c>
      <c r="K7" s="25">
        <v>0</v>
      </c>
      <c r="L7" s="25">
        <v>3</v>
      </c>
      <c r="M7" s="25">
        <v>1</v>
      </c>
      <c r="N7" s="25">
        <v>2</v>
      </c>
      <c r="O7" s="25">
        <v>0</v>
      </c>
      <c r="P7" s="25">
        <v>787</v>
      </c>
      <c r="Q7" s="25">
        <v>0</v>
      </c>
      <c r="R7" s="25">
        <v>0</v>
      </c>
      <c r="S7" s="25">
        <v>0</v>
      </c>
      <c r="T7" s="25">
        <v>6</v>
      </c>
      <c r="U7" s="25">
        <v>27</v>
      </c>
      <c r="V7" s="25">
        <v>132</v>
      </c>
      <c r="W7" s="25">
        <v>3</v>
      </c>
      <c r="X7" s="25">
        <v>0</v>
      </c>
      <c r="Y7" s="25">
        <v>0</v>
      </c>
      <c r="Z7" s="25">
        <v>0</v>
      </c>
      <c r="AA7" s="25">
        <v>0</v>
      </c>
      <c r="AB7" s="25">
        <v>0</v>
      </c>
      <c r="AC7" s="25">
        <v>1</v>
      </c>
      <c r="AD7" s="25">
        <v>0</v>
      </c>
      <c r="AE7" s="25">
        <v>0</v>
      </c>
      <c r="AF7" s="25">
        <v>0</v>
      </c>
      <c r="AG7" s="25">
        <v>0</v>
      </c>
      <c r="AH7" s="25">
        <v>0</v>
      </c>
      <c r="AI7" s="25">
        <v>0</v>
      </c>
      <c r="AJ7" s="25">
        <v>1</v>
      </c>
      <c r="AK7" s="25">
        <v>0</v>
      </c>
      <c r="AL7" s="25">
        <v>0</v>
      </c>
      <c r="AM7" s="25">
        <v>0</v>
      </c>
      <c r="AN7" s="25">
        <v>4020</v>
      </c>
      <c r="AO7" s="25">
        <v>21</v>
      </c>
      <c r="AP7" t="str">
        <f t="shared" si="4"/>
        <v>ביתר עילית</v>
      </c>
      <c r="AQ7">
        <f t="shared" si="0"/>
        <v>9780</v>
      </c>
      <c r="AR7">
        <f t="shared" si="1"/>
        <v>4778</v>
      </c>
      <c r="AS7" s="26">
        <f t="shared" si="5"/>
        <v>804</v>
      </c>
      <c r="AT7" s="26">
        <f t="shared" si="6"/>
        <v>159</v>
      </c>
      <c r="AU7">
        <f t="shared" si="2"/>
        <v>4020</v>
      </c>
      <c r="AW7" s="26">
        <f t="shared" si="7"/>
        <v>8798</v>
      </c>
      <c r="AX7" s="26">
        <f t="shared" si="8"/>
        <v>804</v>
      </c>
      <c r="AY7" s="26">
        <f t="shared" si="9"/>
        <v>159</v>
      </c>
      <c r="AZ7" s="14">
        <f t="shared" si="10"/>
        <v>0.89959100204498976</v>
      </c>
      <c r="BA7" s="14">
        <f t="shared" si="3"/>
        <v>8.2208588957055212E-2</v>
      </c>
      <c r="BB7" s="14">
        <f t="shared" si="3"/>
        <v>1.6257668711656442E-2</v>
      </c>
      <c r="BC7" s="44">
        <f t="shared" si="11"/>
        <v>0.99805725971370141</v>
      </c>
      <c r="BD7" s="14">
        <f t="shared" si="12"/>
        <v>0.54307797226642418</v>
      </c>
    </row>
    <row r="8" spans="1:56" ht="15.75" thickBot="1">
      <c r="A8" s="30" t="s">
        <v>252</v>
      </c>
      <c r="B8" s="39">
        <v>6100</v>
      </c>
      <c r="C8" s="25">
        <v>88252</v>
      </c>
      <c r="D8" s="25">
        <v>63936</v>
      </c>
      <c r="E8" s="25">
        <v>63433</v>
      </c>
      <c r="F8" s="25">
        <v>503</v>
      </c>
      <c r="G8" s="25">
        <v>654</v>
      </c>
      <c r="H8" s="25">
        <v>14</v>
      </c>
      <c r="I8" s="25">
        <v>1530</v>
      </c>
      <c r="J8" s="25">
        <v>34802</v>
      </c>
      <c r="K8" s="25">
        <v>6</v>
      </c>
      <c r="L8" s="25">
        <v>61</v>
      </c>
      <c r="M8" s="25">
        <v>25</v>
      </c>
      <c r="N8" s="25">
        <v>113</v>
      </c>
      <c r="O8" s="25">
        <v>19</v>
      </c>
      <c r="P8" s="25">
        <v>1994</v>
      </c>
      <c r="Q8" s="25">
        <v>4</v>
      </c>
      <c r="R8" s="25">
        <v>3</v>
      </c>
      <c r="S8" s="25">
        <v>15</v>
      </c>
      <c r="T8" s="25">
        <v>1598</v>
      </c>
      <c r="U8" s="25">
        <v>1362</v>
      </c>
      <c r="V8" s="25">
        <v>3506</v>
      </c>
      <c r="W8" s="25">
        <v>138</v>
      </c>
      <c r="X8" s="25">
        <v>18</v>
      </c>
      <c r="Y8" s="25">
        <v>4</v>
      </c>
      <c r="Z8" s="25">
        <v>3</v>
      </c>
      <c r="AA8" s="25">
        <v>3</v>
      </c>
      <c r="AB8" s="25">
        <v>17</v>
      </c>
      <c r="AC8" s="25">
        <v>21</v>
      </c>
      <c r="AD8" s="25">
        <v>0</v>
      </c>
      <c r="AE8" s="25">
        <v>2</v>
      </c>
      <c r="AF8" s="25">
        <v>4</v>
      </c>
      <c r="AG8" s="25">
        <v>2</v>
      </c>
      <c r="AH8" s="25">
        <v>16</v>
      </c>
      <c r="AI8" s="25">
        <v>6</v>
      </c>
      <c r="AJ8" s="25">
        <v>37</v>
      </c>
      <c r="AK8" s="25">
        <v>3</v>
      </c>
      <c r="AL8" s="25">
        <v>6</v>
      </c>
      <c r="AM8" s="25">
        <v>34</v>
      </c>
      <c r="AN8" s="25">
        <v>17413</v>
      </c>
      <c r="AO8" s="25">
        <v>149</v>
      </c>
      <c r="AP8" t="str">
        <f t="shared" si="4"/>
        <v>בני ברק</v>
      </c>
      <c r="AQ8">
        <f t="shared" si="0"/>
        <v>63433</v>
      </c>
      <c r="AR8">
        <f t="shared" si="1"/>
        <v>34802</v>
      </c>
      <c r="AS8" s="26">
        <f t="shared" si="5"/>
        <v>3524</v>
      </c>
      <c r="AT8" s="26">
        <f t="shared" si="6"/>
        <v>4868</v>
      </c>
      <c r="AU8">
        <f t="shared" si="2"/>
        <v>17413</v>
      </c>
      <c r="AW8" s="26">
        <f t="shared" si="7"/>
        <v>52215</v>
      </c>
      <c r="AX8" s="26">
        <f t="shared" si="8"/>
        <v>3524</v>
      </c>
      <c r="AY8" s="26">
        <f t="shared" si="9"/>
        <v>4868</v>
      </c>
      <c r="AZ8" s="14">
        <f t="shared" si="10"/>
        <v>0.82315198713603333</v>
      </c>
      <c r="BA8" s="14">
        <f t="shared" si="3"/>
        <v>5.5554679740828908E-2</v>
      </c>
      <c r="BB8" s="14">
        <f t="shared" si="3"/>
        <v>7.6742389607932782E-2</v>
      </c>
      <c r="BC8" s="44">
        <f t="shared" si="11"/>
        <v>0.95544905648479506</v>
      </c>
      <c r="BD8" s="14">
        <f t="shared" si="12"/>
        <v>0.66651345398831752</v>
      </c>
    </row>
    <row r="9" spans="1:56" ht="15.75" thickBot="1">
      <c r="A9" s="33" t="s">
        <v>230</v>
      </c>
      <c r="B9" s="39">
        <v>3730</v>
      </c>
      <c r="C9" s="25">
        <v>7663</v>
      </c>
      <c r="D9" s="25">
        <v>5314</v>
      </c>
      <c r="E9" s="25">
        <v>5262</v>
      </c>
      <c r="F9" s="25">
        <v>52</v>
      </c>
      <c r="G9" s="25">
        <v>231</v>
      </c>
      <c r="H9" s="25">
        <v>1</v>
      </c>
      <c r="I9" s="25">
        <v>144</v>
      </c>
      <c r="J9" s="25">
        <v>159</v>
      </c>
      <c r="K9" s="25">
        <v>1</v>
      </c>
      <c r="L9" s="25">
        <v>50</v>
      </c>
      <c r="M9" s="25">
        <v>1</v>
      </c>
      <c r="N9" s="25">
        <v>29</v>
      </c>
      <c r="O9" s="25">
        <v>6</v>
      </c>
      <c r="P9" s="25">
        <v>298</v>
      </c>
      <c r="Q9" s="25">
        <v>1</v>
      </c>
      <c r="R9" s="25">
        <v>0</v>
      </c>
      <c r="S9" s="25">
        <v>8</v>
      </c>
      <c r="T9" s="25">
        <v>895</v>
      </c>
      <c r="U9" s="25">
        <v>463</v>
      </c>
      <c r="V9" s="25">
        <v>2294</v>
      </c>
      <c r="W9" s="25">
        <v>50</v>
      </c>
      <c r="X9" s="25">
        <v>1</v>
      </c>
      <c r="Y9" s="25">
        <v>0</v>
      </c>
      <c r="Z9" s="25">
        <v>1</v>
      </c>
      <c r="AA9" s="25">
        <v>0</v>
      </c>
      <c r="AB9" s="25">
        <v>0</v>
      </c>
      <c r="AC9" s="25">
        <v>3</v>
      </c>
      <c r="AD9" s="25">
        <v>0</v>
      </c>
      <c r="AE9" s="25">
        <v>1</v>
      </c>
      <c r="AF9" s="25">
        <v>0</v>
      </c>
      <c r="AG9" s="25">
        <v>4</v>
      </c>
      <c r="AH9" s="25">
        <v>8</v>
      </c>
      <c r="AI9" s="25">
        <v>0</v>
      </c>
      <c r="AJ9" s="25">
        <v>21</v>
      </c>
      <c r="AK9" s="25">
        <v>0</v>
      </c>
      <c r="AL9" s="25">
        <v>2</v>
      </c>
      <c r="AM9" s="25">
        <v>34</v>
      </c>
      <c r="AN9" s="25">
        <v>556</v>
      </c>
      <c r="AO9" s="25">
        <v>12</v>
      </c>
      <c r="AP9" t="str">
        <f t="shared" si="4"/>
        <v>גבעת זאב</v>
      </c>
      <c r="AQ9">
        <f t="shared" si="0"/>
        <v>5262</v>
      </c>
      <c r="AR9">
        <f t="shared" si="1"/>
        <v>159</v>
      </c>
      <c r="AS9" s="26">
        <f t="shared" si="5"/>
        <v>442</v>
      </c>
      <c r="AT9" s="26">
        <f t="shared" si="6"/>
        <v>2757</v>
      </c>
      <c r="AU9">
        <f t="shared" si="2"/>
        <v>556</v>
      </c>
      <c r="AW9" s="26">
        <f t="shared" si="7"/>
        <v>715</v>
      </c>
      <c r="AX9" s="26">
        <f t="shared" si="8"/>
        <v>442</v>
      </c>
      <c r="AY9" s="26">
        <f t="shared" si="9"/>
        <v>2757</v>
      </c>
      <c r="AZ9" s="14">
        <f t="shared" si="10"/>
        <v>0.13587989357658684</v>
      </c>
      <c r="BA9" s="14">
        <f t="shared" si="3"/>
        <v>8.3998479665526413E-2</v>
      </c>
      <c r="BB9" s="14">
        <f t="shared" si="3"/>
        <v>0.52394526795895102</v>
      </c>
      <c r="BC9" s="44">
        <f t="shared" si="11"/>
        <v>0.74382364120106426</v>
      </c>
      <c r="BD9" s="14">
        <f t="shared" si="12"/>
        <v>0.22237762237762237</v>
      </c>
    </row>
    <row r="10" spans="1:56" ht="27" thickBot="1">
      <c r="A10" s="35" t="s">
        <v>234</v>
      </c>
      <c r="B10" s="39">
        <v>2034</v>
      </c>
      <c r="C10" s="25">
        <v>6463</v>
      </c>
      <c r="D10" s="25">
        <v>3931</v>
      </c>
      <c r="E10" s="25">
        <v>3898</v>
      </c>
      <c r="F10" s="25">
        <v>33</v>
      </c>
      <c r="G10" s="25">
        <v>181</v>
      </c>
      <c r="H10" s="25">
        <v>0</v>
      </c>
      <c r="I10" s="25">
        <v>161</v>
      </c>
      <c r="J10" s="25">
        <v>566</v>
      </c>
      <c r="K10" s="25">
        <v>14</v>
      </c>
      <c r="L10" s="25">
        <v>2</v>
      </c>
      <c r="M10" s="25">
        <v>3</v>
      </c>
      <c r="N10" s="25">
        <v>4</v>
      </c>
      <c r="O10" s="25">
        <v>2</v>
      </c>
      <c r="P10" s="25">
        <v>125</v>
      </c>
      <c r="Q10" s="25">
        <v>0</v>
      </c>
      <c r="R10" s="25">
        <v>0</v>
      </c>
      <c r="S10" s="25">
        <v>0</v>
      </c>
      <c r="T10" s="25">
        <v>356</v>
      </c>
      <c r="U10" s="25">
        <v>644</v>
      </c>
      <c r="V10" s="25">
        <v>1174</v>
      </c>
      <c r="W10" s="25">
        <v>7</v>
      </c>
      <c r="X10" s="25">
        <v>1</v>
      </c>
      <c r="Y10" s="25">
        <v>0</v>
      </c>
      <c r="Z10" s="25">
        <v>0</v>
      </c>
      <c r="AA10" s="25">
        <v>1</v>
      </c>
      <c r="AB10" s="25">
        <v>3</v>
      </c>
      <c r="AC10" s="25">
        <v>6</v>
      </c>
      <c r="AD10" s="25">
        <v>0</v>
      </c>
      <c r="AE10" s="25">
        <v>0</v>
      </c>
      <c r="AF10" s="25">
        <v>1</v>
      </c>
      <c r="AG10" s="25">
        <v>3</v>
      </c>
      <c r="AH10" s="25">
        <v>2</v>
      </c>
      <c r="AI10" s="25">
        <v>1</v>
      </c>
      <c r="AJ10" s="25">
        <v>5</v>
      </c>
      <c r="AK10" s="25">
        <v>0</v>
      </c>
      <c r="AL10" s="25">
        <v>2</v>
      </c>
      <c r="AM10" s="25">
        <v>3</v>
      </c>
      <c r="AN10" s="25">
        <v>631</v>
      </c>
      <c r="AO10" s="25">
        <v>11</v>
      </c>
      <c r="AP10" t="str">
        <f t="shared" si="4"/>
        <v>חצור הגלילית</v>
      </c>
      <c r="AQ10">
        <f t="shared" si="0"/>
        <v>3898</v>
      </c>
      <c r="AR10">
        <f t="shared" si="1"/>
        <v>566</v>
      </c>
      <c r="AS10" s="26">
        <f t="shared" si="5"/>
        <v>286</v>
      </c>
      <c r="AT10" s="26">
        <f t="shared" si="6"/>
        <v>1818</v>
      </c>
      <c r="AU10">
        <f t="shared" si="2"/>
        <v>631</v>
      </c>
      <c r="AW10" s="26">
        <f t="shared" si="7"/>
        <v>1197</v>
      </c>
      <c r="AX10" s="26">
        <f t="shared" si="8"/>
        <v>286</v>
      </c>
      <c r="AY10" s="26">
        <f t="shared" si="9"/>
        <v>1818</v>
      </c>
      <c r="AZ10" s="14">
        <f t="shared" si="10"/>
        <v>0.30708055413032326</v>
      </c>
      <c r="BA10" s="14">
        <f t="shared" si="3"/>
        <v>7.3370959466393021E-2</v>
      </c>
      <c r="BB10" s="14">
        <f t="shared" si="3"/>
        <v>0.4663930220625962</v>
      </c>
      <c r="BC10" s="44">
        <f t="shared" si="11"/>
        <v>0.84684453565931239</v>
      </c>
      <c r="BD10" s="14">
        <f t="shared" si="12"/>
        <v>0.4728487886382623</v>
      </c>
    </row>
    <row r="11" spans="1:56" ht="15.75" thickBot="1">
      <c r="A11" s="30" t="s">
        <v>227</v>
      </c>
      <c r="B11" s="39">
        <v>6700</v>
      </c>
      <c r="C11" s="25">
        <v>32058</v>
      </c>
      <c r="D11" s="25">
        <v>16233</v>
      </c>
      <c r="E11" s="25">
        <v>16029</v>
      </c>
      <c r="F11" s="25">
        <v>204</v>
      </c>
      <c r="G11" s="25">
        <v>895</v>
      </c>
      <c r="H11" s="25">
        <v>5</v>
      </c>
      <c r="I11" s="25">
        <v>384</v>
      </c>
      <c r="J11" s="25">
        <v>423</v>
      </c>
      <c r="K11" s="25">
        <v>3</v>
      </c>
      <c r="L11" s="25">
        <v>22</v>
      </c>
      <c r="M11" s="25">
        <v>11</v>
      </c>
      <c r="N11" s="25">
        <v>58</v>
      </c>
      <c r="O11" s="25">
        <v>13</v>
      </c>
      <c r="P11" s="25">
        <v>403</v>
      </c>
      <c r="Q11" s="25">
        <v>1</v>
      </c>
      <c r="R11" s="25">
        <v>5</v>
      </c>
      <c r="S11" s="25">
        <v>2</v>
      </c>
      <c r="T11" s="25">
        <v>2364</v>
      </c>
      <c r="U11" s="25">
        <v>2530</v>
      </c>
      <c r="V11" s="25">
        <v>5684</v>
      </c>
      <c r="W11" s="25">
        <v>57</v>
      </c>
      <c r="X11" s="25">
        <v>8</v>
      </c>
      <c r="Y11" s="25">
        <v>2</v>
      </c>
      <c r="Z11" s="25">
        <v>5</v>
      </c>
      <c r="AA11" s="25">
        <v>1</v>
      </c>
      <c r="AB11" s="25">
        <v>12</v>
      </c>
      <c r="AC11" s="25">
        <v>6</v>
      </c>
      <c r="AD11" s="25">
        <v>0</v>
      </c>
      <c r="AE11" s="25">
        <v>3</v>
      </c>
      <c r="AF11" s="25">
        <v>3</v>
      </c>
      <c r="AG11" s="25">
        <v>3</v>
      </c>
      <c r="AH11" s="25">
        <v>11</v>
      </c>
      <c r="AI11" s="25">
        <v>9</v>
      </c>
      <c r="AJ11" s="25">
        <v>48</v>
      </c>
      <c r="AK11" s="25">
        <v>3</v>
      </c>
      <c r="AL11" s="25">
        <v>3</v>
      </c>
      <c r="AM11" s="25">
        <v>23</v>
      </c>
      <c r="AN11" s="25">
        <v>3029</v>
      </c>
      <c r="AO11" s="25">
        <v>54</v>
      </c>
      <c r="AP11" t="str">
        <f t="shared" si="4"/>
        <v>טבריה</v>
      </c>
      <c r="AQ11">
        <f t="shared" si="0"/>
        <v>16029</v>
      </c>
      <c r="AR11">
        <f t="shared" si="1"/>
        <v>423</v>
      </c>
      <c r="AS11" s="26">
        <f t="shared" si="5"/>
        <v>787</v>
      </c>
      <c r="AT11" s="26">
        <f t="shared" si="6"/>
        <v>8214</v>
      </c>
      <c r="AU11">
        <f t="shared" si="2"/>
        <v>3029</v>
      </c>
      <c r="AW11" s="26">
        <f t="shared" si="7"/>
        <v>3452</v>
      </c>
      <c r="AX11" s="26">
        <f t="shared" si="8"/>
        <v>787</v>
      </c>
      <c r="AY11" s="26">
        <f t="shared" si="9"/>
        <v>8214</v>
      </c>
      <c r="AZ11" s="14">
        <f t="shared" si="10"/>
        <v>0.21535966061513506</v>
      </c>
      <c r="BA11" s="14">
        <f t="shared" si="3"/>
        <v>4.9098508952523552E-2</v>
      </c>
      <c r="BB11" s="14">
        <f t="shared" si="3"/>
        <v>0.51244619127830804</v>
      </c>
      <c r="BC11" s="44">
        <f t="shared" si="11"/>
        <v>0.7769043608459667</v>
      </c>
      <c r="BD11" s="14">
        <f t="shared" si="12"/>
        <v>0.12253765932792585</v>
      </c>
    </row>
    <row r="12" spans="1:56" ht="15.75" thickBot="1">
      <c r="A12" s="30" t="s">
        <v>229</v>
      </c>
      <c r="B12" s="39">
        <v>46</v>
      </c>
      <c r="C12" s="25">
        <v>2025</v>
      </c>
      <c r="D12" s="25">
        <v>1379</v>
      </c>
      <c r="E12" s="25">
        <v>1363</v>
      </c>
      <c r="F12" s="25">
        <v>16</v>
      </c>
      <c r="G12" s="25">
        <v>106</v>
      </c>
      <c r="H12" s="25">
        <v>0</v>
      </c>
      <c r="I12" s="25">
        <v>61</v>
      </c>
      <c r="J12" s="25">
        <v>57</v>
      </c>
      <c r="K12" s="25">
        <v>1</v>
      </c>
      <c r="L12" s="25">
        <v>10</v>
      </c>
      <c r="M12" s="25">
        <v>0</v>
      </c>
      <c r="N12" s="25">
        <v>3</v>
      </c>
      <c r="O12" s="25">
        <v>7</v>
      </c>
      <c r="P12" s="25">
        <v>23</v>
      </c>
      <c r="Q12" s="25">
        <v>2</v>
      </c>
      <c r="R12" s="25">
        <v>0</v>
      </c>
      <c r="S12" s="25">
        <v>2</v>
      </c>
      <c r="T12" s="25">
        <v>262</v>
      </c>
      <c r="U12" s="25">
        <v>65</v>
      </c>
      <c r="V12" s="25">
        <v>250</v>
      </c>
      <c r="W12" s="25">
        <v>18</v>
      </c>
      <c r="X12" s="25">
        <v>0</v>
      </c>
      <c r="Y12" s="25">
        <v>0</v>
      </c>
      <c r="Z12" s="25">
        <v>1</v>
      </c>
      <c r="AA12" s="25">
        <v>0</v>
      </c>
      <c r="AB12" s="25">
        <v>2</v>
      </c>
      <c r="AC12" s="25">
        <v>1</v>
      </c>
      <c r="AD12" s="25">
        <v>0</v>
      </c>
      <c r="AE12" s="25">
        <v>0</v>
      </c>
      <c r="AF12" s="25">
        <v>0</v>
      </c>
      <c r="AG12" s="25">
        <v>0</v>
      </c>
      <c r="AH12" s="25">
        <v>4</v>
      </c>
      <c r="AI12" s="25">
        <v>0</v>
      </c>
      <c r="AJ12" s="25">
        <v>3</v>
      </c>
      <c r="AK12" s="25">
        <v>1</v>
      </c>
      <c r="AL12" s="25">
        <v>0</v>
      </c>
      <c r="AM12" s="25">
        <v>0</v>
      </c>
      <c r="AN12" s="25">
        <v>484</v>
      </c>
      <c r="AO12" s="25">
        <v>3</v>
      </c>
      <c r="AP12" t="str">
        <f t="shared" si="4"/>
        <v>יבנאל</v>
      </c>
      <c r="AQ12">
        <f t="shared" si="0"/>
        <v>1363</v>
      </c>
      <c r="AR12">
        <f t="shared" si="1"/>
        <v>57</v>
      </c>
      <c r="AS12" s="26">
        <f t="shared" si="5"/>
        <v>84</v>
      </c>
      <c r="AT12" s="26">
        <f t="shared" si="6"/>
        <v>315</v>
      </c>
      <c r="AU12">
        <f t="shared" si="2"/>
        <v>484</v>
      </c>
      <c r="AW12" s="26">
        <f t="shared" si="7"/>
        <v>541</v>
      </c>
      <c r="AX12" s="26">
        <f t="shared" si="8"/>
        <v>84</v>
      </c>
      <c r="AY12" s="26">
        <f t="shared" si="9"/>
        <v>315</v>
      </c>
      <c r="AZ12" s="14">
        <f t="shared" si="10"/>
        <v>0.39691856199559794</v>
      </c>
      <c r="BA12" s="14">
        <f t="shared" si="3"/>
        <v>6.1628760088041086E-2</v>
      </c>
      <c r="BB12" s="14">
        <f t="shared" si="3"/>
        <v>0.23110785033015407</v>
      </c>
      <c r="BC12" s="44">
        <f t="shared" si="11"/>
        <v>0.68965517241379315</v>
      </c>
      <c r="BD12" s="14">
        <f t="shared" si="12"/>
        <v>0.10536044362292052</v>
      </c>
    </row>
    <row r="13" spans="1:56" ht="15.75" thickBot="1">
      <c r="A13" s="13" t="s">
        <v>205</v>
      </c>
      <c r="B13" s="39">
        <v>831</v>
      </c>
      <c r="C13" s="25">
        <v>6028</v>
      </c>
      <c r="D13" s="25">
        <v>3393</v>
      </c>
      <c r="E13" s="25">
        <v>3315</v>
      </c>
      <c r="F13" s="25">
        <v>78</v>
      </c>
      <c r="G13" s="25">
        <v>145</v>
      </c>
      <c r="H13" s="25">
        <v>0</v>
      </c>
      <c r="I13" s="25">
        <v>283</v>
      </c>
      <c r="J13" s="25">
        <v>339</v>
      </c>
      <c r="K13" s="25">
        <v>1</v>
      </c>
      <c r="L13" s="25">
        <v>36</v>
      </c>
      <c r="M13" s="25">
        <v>3</v>
      </c>
      <c r="N13" s="25">
        <v>6</v>
      </c>
      <c r="O13" s="25">
        <v>9</v>
      </c>
      <c r="P13" s="25">
        <v>67</v>
      </c>
      <c r="Q13" s="25">
        <v>0</v>
      </c>
      <c r="R13" s="25">
        <v>0</v>
      </c>
      <c r="S13" s="25">
        <v>4</v>
      </c>
      <c r="T13" s="25">
        <v>401</v>
      </c>
      <c r="U13" s="25">
        <v>611</v>
      </c>
      <c r="V13" s="25">
        <v>688</v>
      </c>
      <c r="W13" s="25">
        <v>27</v>
      </c>
      <c r="X13" s="25">
        <v>8</v>
      </c>
      <c r="Y13" s="25">
        <v>5</v>
      </c>
      <c r="Z13" s="25">
        <v>0</v>
      </c>
      <c r="AA13" s="25">
        <v>0</v>
      </c>
      <c r="AB13" s="25">
        <v>22</v>
      </c>
      <c r="AC13" s="25">
        <v>4</v>
      </c>
      <c r="AD13" s="25">
        <v>0</v>
      </c>
      <c r="AE13" s="25">
        <v>1</v>
      </c>
      <c r="AF13" s="25">
        <v>0</v>
      </c>
      <c r="AG13" s="25">
        <v>0</v>
      </c>
      <c r="AH13" s="25">
        <v>9</v>
      </c>
      <c r="AI13" s="25">
        <v>6</v>
      </c>
      <c r="AJ13" s="25">
        <v>9</v>
      </c>
      <c r="AK13" s="25">
        <v>1</v>
      </c>
      <c r="AL13" s="25">
        <v>5</v>
      </c>
      <c r="AM13" s="25">
        <v>7</v>
      </c>
      <c r="AN13" s="25">
        <v>618</v>
      </c>
      <c r="AO13" s="25">
        <v>10</v>
      </c>
      <c r="AP13" t="str">
        <f t="shared" si="4"/>
        <v>ירוחם</v>
      </c>
      <c r="AQ13">
        <f t="shared" si="0"/>
        <v>3315</v>
      </c>
      <c r="AR13">
        <f t="shared" si="1"/>
        <v>339</v>
      </c>
      <c r="AS13" s="26">
        <f t="shared" si="5"/>
        <v>350</v>
      </c>
      <c r="AT13" s="26">
        <f t="shared" si="6"/>
        <v>1299</v>
      </c>
      <c r="AU13">
        <f t="shared" si="2"/>
        <v>618</v>
      </c>
      <c r="AW13" s="26">
        <f t="shared" si="7"/>
        <v>957</v>
      </c>
      <c r="AX13" s="26">
        <f t="shared" si="8"/>
        <v>350</v>
      </c>
      <c r="AY13" s="26">
        <f t="shared" si="9"/>
        <v>1299</v>
      </c>
      <c r="AZ13" s="14">
        <f t="shared" si="10"/>
        <v>0.28868778280542984</v>
      </c>
      <c r="BA13" s="14">
        <f t="shared" si="3"/>
        <v>0.10558069381598793</v>
      </c>
      <c r="BB13" s="14">
        <f t="shared" si="3"/>
        <v>0.3918552036199095</v>
      </c>
      <c r="BC13" s="44">
        <f t="shared" si="11"/>
        <v>0.78612368024132728</v>
      </c>
      <c r="BD13" s="14">
        <f t="shared" si="12"/>
        <v>0.35423197492163011</v>
      </c>
    </row>
    <row r="14" spans="1:56" ht="15.75" thickBot="1">
      <c r="A14" s="30" t="s">
        <v>239</v>
      </c>
      <c r="B14" s="39">
        <v>3000</v>
      </c>
      <c r="C14" s="25">
        <v>353784</v>
      </c>
      <c r="D14" s="25">
        <v>217905</v>
      </c>
      <c r="E14" s="25">
        <v>215743</v>
      </c>
      <c r="F14" s="25">
        <v>2162</v>
      </c>
      <c r="G14" s="25">
        <v>12355</v>
      </c>
      <c r="H14" s="25">
        <v>38</v>
      </c>
      <c r="I14" s="25">
        <v>8944</v>
      </c>
      <c r="J14" s="25">
        <v>40928</v>
      </c>
      <c r="K14" s="25">
        <v>530</v>
      </c>
      <c r="L14" s="25">
        <v>4519</v>
      </c>
      <c r="M14" s="25">
        <v>1470</v>
      </c>
      <c r="N14" s="25">
        <v>942</v>
      </c>
      <c r="O14" s="25">
        <v>227</v>
      </c>
      <c r="P14" s="25">
        <v>14260</v>
      </c>
      <c r="Q14" s="25">
        <v>41</v>
      </c>
      <c r="R14" s="25">
        <v>24</v>
      </c>
      <c r="S14" s="25">
        <v>83</v>
      </c>
      <c r="T14" s="25">
        <v>24803</v>
      </c>
      <c r="U14" s="25">
        <v>13694</v>
      </c>
      <c r="V14" s="25">
        <v>51018</v>
      </c>
      <c r="W14" s="25">
        <v>7181</v>
      </c>
      <c r="X14" s="25">
        <v>75</v>
      </c>
      <c r="Y14" s="25">
        <v>101</v>
      </c>
      <c r="Z14" s="25">
        <v>15</v>
      </c>
      <c r="AA14" s="25">
        <v>16</v>
      </c>
      <c r="AB14" s="25">
        <v>546</v>
      </c>
      <c r="AC14" s="25">
        <v>86</v>
      </c>
      <c r="AD14" s="25">
        <v>0</v>
      </c>
      <c r="AE14" s="25">
        <v>26</v>
      </c>
      <c r="AF14" s="25">
        <v>19</v>
      </c>
      <c r="AG14" s="25">
        <v>23</v>
      </c>
      <c r="AH14" s="25">
        <v>147</v>
      </c>
      <c r="AI14" s="25">
        <v>64</v>
      </c>
      <c r="AJ14" s="25">
        <v>434</v>
      </c>
      <c r="AK14" s="25">
        <v>26</v>
      </c>
      <c r="AL14" s="25">
        <v>39</v>
      </c>
      <c r="AM14" s="25">
        <v>445</v>
      </c>
      <c r="AN14" s="25">
        <v>32624</v>
      </c>
      <c r="AO14" s="25">
        <v>604</v>
      </c>
      <c r="AP14" t="str">
        <f t="shared" si="4"/>
        <v>ירושלים</v>
      </c>
      <c r="AQ14">
        <f t="shared" si="0"/>
        <v>215743</v>
      </c>
      <c r="AR14">
        <f t="shared" si="1"/>
        <v>40928</v>
      </c>
      <c r="AS14" s="26">
        <f t="shared" si="5"/>
        <v>23204</v>
      </c>
      <c r="AT14" s="26">
        <f t="shared" si="6"/>
        <v>64712</v>
      </c>
      <c r="AU14">
        <f t="shared" si="2"/>
        <v>32624</v>
      </c>
      <c r="AW14" s="26">
        <f t="shared" si="7"/>
        <v>73552</v>
      </c>
      <c r="AX14" s="26">
        <f t="shared" si="8"/>
        <v>23204</v>
      </c>
      <c r="AY14" s="26">
        <f t="shared" si="9"/>
        <v>64712</v>
      </c>
      <c r="AZ14" s="14">
        <f t="shared" si="10"/>
        <v>0.34092415512901925</v>
      </c>
      <c r="BA14" s="14">
        <f t="shared" si="3"/>
        <v>0.10755389514375902</v>
      </c>
      <c r="BB14" s="14">
        <f t="shared" si="3"/>
        <v>0.29994947692393265</v>
      </c>
      <c r="BC14" s="44">
        <f t="shared" si="11"/>
        <v>0.74842752719671091</v>
      </c>
      <c r="BD14" s="14">
        <f t="shared" si="12"/>
        <v>0.55644985860343699</v>
      </c>
    </row>
    <row r="15" spans="1:56" ht="15.75" thickBot="1">
      <c r="A15" s="33" t="s">
        <v>309</v>
      </c>
      <c r="B15" s="39">
        <v>696</v>
      </c>
      <c r="C15" s="25">
        <v>3008</v>
      </c>
      <c r="D15" s="25">
        <v>1960</v>
      </c>
      <c r="E15" s="25">
        <v>1948</v>
      </c>
      <c r="F15" s="25">
        <v>12</v>
      </c>
      <c r="G15" s="25">
        <v>1</v>
      </c>
      <c r="H15" s="25">
        <v>0</v>
      </c>
      <c r="I15" s="25">
        <v>13</v>
      </c>
      <c r="J15" s="25">
        <v>118</v>
      </c>
      <c r="K15" s="25">
        <v>0</v>
      </c>
      <c r="L15" s="25">
        <v>2</v>
      </c>
      <c r="M15" s="25">
        <v>0</v>
      </c>
      <c r="N15" s="25">
        <v>0</v>
      </c>
      <c r="O15" s="25">
        <v>1</v>
      </c>
      <c r="P15" s="25">
        <v>1400</v>
      </c>
      <c r="Q15" s="25">
        <v>0</v>
      </c>
      <c r="R15" s="25">
        <v>0</v>
      </c>
      <c r="S15" s="25">
        <v>1</v>
      </c>
      <c r="T15" s="25">
        <v>1</v>
      </c>
      <c r="U15" s="25">
        <v>21</v>
      </c>
      <c r="V15" s="25">
        <v>170</v>
      </c>
      <c r="W15" s="25">
        <v>2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4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 s="25">
        <v>13</v>
      </c>
      <c r="AK15" s="25">
        <v>0</v>
      </c>
      <c r="AL15" s="25">
        <v>0</v>
      </c>
      <c r="AM15" s="25">
        <v>1</v>
      </c>
      <c r="AN15" s="25">
        <v>200</v>
      </c>
      <c r="AO15" s="25">
        <v>5</v>
      </c>
      <c r="AP15" t="str">
        <f t="shared" si="4"/>
        <v>כפר חב"ד</v>
      </c>
      <c r="AQ15">
        <f t="shared" si="0"/>
        <v>1948</v>
      </c>
      <c r="AR15">
        <f t="shared" si="1"/>
        <v>118</v>
      </c>
      <c r="AS15" s="26">
        <f t="shared" si="5"/>
        <v>1413</v>
      </c>
      <c r="AT15" s="26">
        <f t="shared" si="6"/>
        <v>191</v>
      </c>
      <c r="AU15">
        <f t="shared" si="2"/>
        <v>200</v>
      </c>
      <c r="AW15" s="26">
        <f t="shared" si="7"/>
        <v>318</v>
      </c>
      <c r="AX15" s="26">
        <f t="shared" si="8"/>
        <v>1413</v>
      </c>
      <c r="AY15" s="26">
        <f t="shared" si="9"/>
        <v>191</v>
      </c>
      <c r="AZ15" s="14">
        <f t="shared" si="10"/>
        <v>0.16324435318275154</v>
      </c>
      <c r="BA15" s="14">
        <f t="shared" si="3"/>
        <v>0.72535934291581106</v>
      </c>
      <c r="BB15" s="14">
        <f t="shared" si="3"/>
        <v>9.8049281314168374E-2</v>
      </c>
      <c r="BC15" s="44">
        <f t="shared" si="11"/>
        <v>0.98665297741273095</v>
      </c>
      <c r="BD15" s="14">
        <f t="shared" si="12"/>
        <v>0.37106918238993708</v>
      </c>
    </row>
    <row r="16" spans="1:56" ht="27" thickBot="1">
      <c r="A16" s="30" t="s">
        <v>254</v>
      </c>
      <c r="B16" s="39">
        <v>3797</v>
      </c>
      <c r="C16" s="25">
        <v>15679</v>
      </c>
      <c r="D16" s="25">
        <v>13635</v>
      </c>
      <c r="E16" s="25">
        <v>13575</v>
      </c>
      <c r="F16" s="25">
        <v>60</v>
      </c>
      <c r="G16" s="25">
        <v>1</v>
      </c>
      <c r="H16" s="25">
        <v>0</v>
      </c>
      <c r="I16" s="25">
        <v>32</v>
      </c>
      <c r="J16" s="25">
        <v>9870</v>
      </c>
      <c r="K16" s="25">
        <v>0</v>
      </c>
      <c r="L16" s="25">
        <v>3</v>
      </c>
      <c r="M16" s="25">
        <v>0</v>
      </c>
      <c r="N16" s="25">
        <v>1</v>
      </c>
      <c r="O16" s="25">
        <v>0</v>
      </c>
      <c r="P16" s="25">
        <v>257</v>
      </c>
      <c r="Q16" s="25">
        <v>0</v>
      </c>
      <c r="R16" s="25">
        <v>0</v>
      </c>
      <c r="S16" s="25">
        <v>0</v>
      </c>
      <c r="T16" s="25">
        <v>7</v>
      </c>
      <c r="U16" s="25">
        <v>15</v>
      </c>
      <c r="V16" s="25">
        <v>140</v>
      </c>
      <c r="W16" s="25">
        <v>1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2</v>
      </c>
      <c r="AD16" s="25">
        <v>0</v>
      </c>
      <c r="AE16" s="25">
        <v>2</v>
      </c>
      <c r="AF16" s="25">
        <v>0</v>
      </c>
      <c r="AG16" s="25">
        <v>0</v>
      </c>
      <c r="AH16" s="25">
        <v>0</v>
      </c>
      <c r="AI16" s="25">
        <v>0</v>
      </c>
      <c r="AJ16" s="25">
        <v>3</v>
      </c>
      <c r="AK16" s="25">
        <v>1</v>
      </c>
      <c r="AL16" s="25">
        <v>0</v>
      </c>
      <c r="AM16" s="25">
        <v>1</v>
      </c>
      <c r="AN16" s="25">
        <v>3239</v>
      </c>
      <c r="AO16" s="25">
        <v>29</v>
      </c>
      <c r="AP16" t="str">
        <f t="shared" si="4"/>
        <v>מודיעין עילית</v>
      </c>
      <c r="AQ16">
        <f t="shared" si="0"/>
        <v>13575</v>
      </c>
      <c r="AR16">
        <f t="shared" si="1"/>
        <v>9870</v>
      </c>
      <c r="AS16" s="26">
        <f t="shared" si="5"/>
        <v>289</v>
      </c>
      <c r="AT16" s="26">
        <f t="shared" si="6"/>
        <v>155</v>
      </c>
      <c r="AU16">
        <f t="shared" si="2"/>
        <v>3239</v>
      </c>
      <c r="AW16" s="26">
        <f t="shared" si="7"/>
        <v>13109</v>
      </c>
      <c r="AX16" s="26">
        <f t="shared" si="8"/>
        <v>289</v>
      </c>
      <c r="AY16" s="26">
        <f t="shared" si="9"/>
        <v>155</v>
      </c>
      <c r="AZ16" s="14">
        <f t="shared" si="10"/>
        <v>0.96567219152854511</v>
      </c>
      <c r="BA16" s="14">
        <f t="shared" si="3"/>
        <v>2.1289134438305709E-2</v>
      </c>
      <c r="BB16" s="14">
        <f t="shared" si="3"/>
        <v>1.141804788213628E-2</v>
      </c>
      <c r="BC16" s="44">
        <f t="shared" si="11"/>
        <v>0.99837937384898712</v>
      </c>
      <c r="BD16" s="14">
        <f t="shared" si="12"/>
        <v>0.75291784270348616</v>
      </c>
    </row>
    <row r="17" spans="1:56" ht="15.75" thickBot="1">
      <c r="A17" s="33" t="s">
        <v>210</v>
      </c>
      <c r="B17" s="39">
        <v>246</v>
      </c>
      <c r="C17" s="25">
        <v>16470</v>
      </c>
      <c r="D17" s="25">
        <v>11034</v>
      </c>
      <c r="E17" s="25">
        <v>10891</v>
      </c>
      <c r="F17" s="25">
        <v>143</v>
      </c>
      <c r="G17" s="25">
        <v>197</v>
      </c>
      <c r="H17" s="25">
        <v>0</v>
      </c>
      <c r="I17" s="25">
        <v>307</v>
      </c>
      <c r="J17" s="25">
        <v>809</v>
      </c>
      <c r="K17" s="25">
        <v>4</v>
      </c>
      <c r="L17" s="25">
        <v>17</v>
      </c>
      <c r="M17" s="25">
        <v>7</v>
      </c>
      <c r="N17" s="25">
        <v>13</v>
      </c>
      <c r="O17" s="25">
        <v>7</v>
      </c>
      <c r="P17" s="25">
        <v>493</v>
      </c>
      <c r="Q17" s="25">
        <v>0</v>
      </c>
      <c r="R17" s="25">
        <v>3</v>
      </c>
      <c r="S17" s="25">
        <v>8</v>
      </c>
      <c r="T17" s="25">
        <v>523</v>
      </c>
      <c r="U17" s="25">
        <v>1624</v>
      </c>
      <c r="V17" s="25">
        <v>2622</v>
      </c>
      <c r="W17" s="25">
        <v>15</v>
      </c>
      <c r="X17" s="25">
        <v>3</v>
      </c>
      <c r="Y17" s="25">
        <v>7</v>
      </c>
      <c r="Z17" s="25">
        <v>1</v>
      </c>
      <c r="AA17" s="25">
        <v>2</v>
      </c>
      <c r="AB17" s="25">
        <v>9</v>
      </c>
      <c r="AC17" s="25">
        <v>4</v>
      </c>
      <c r="AD17" s="25">
        <v>0</v>
      </c>
      <c r="AE17" s="25">
        <v>2</v>
      </c>
      <c r="AF17" s="25">
        <v>1</v>
      </c>
      <c r="AG17" s="25">
        <v>3</v>
      </c>
      <c r="AH17" s="25">
        <v>4</v>
      </c>
      <c r="AI17" s="25">
        <v>15</v>
      </c>
      <c r="AJ17" s="25">
        <v>28</v>
      </c>
      <c r="AK17" s="25">
        <v>6</v>
      </c>
      <c r="AL17" s="25">
        <v>5</v>
      </c>
      <c r="AM17" s="25">
        <v>6</v>
      </c>
      <c r="AN17" s="25">
        <v>4146</v>
      </c>
      <c r="AO17" s="25">
        <v>28</v>
      </c>
      <c r="AP17" t="str">
        <f t="shared" si="4"/>
        <v>נתיבות</v>
      </c>
      <c r="AQ17">
        <f t="shared" si="0"/>
        <v>10891</v>
      </c>
      <c r="AR17">
        <f t="shared" si="1"/>
        <v>809</v>
      </c>
      <c r="AS17" s="26">
        <f t="shared" si="5"/>
        <v>800</v>
      </c>
      <c r="AT17" s="26">
        <f t="shared" si="6"/>
        <v>4246</v>
      </c>
      <c r="AU17">
        <f t="shared" si="2"/>
        <v>4146</v>
      </c>
      <c r="AW17" s="26">
        <f t="shared" si="7"/>
        <v>4955</v>
      </c>
      <c r="AX17" s="26">
        <f t="shared" si="8"/>
        <v>800</v>
      </c>
      <c r="AY17" s="26">
        <f t="shared" si="9"/>
        <v>4246</v>
      </c>
      <c r="AZ17" s="14">
        <f t="shared" si="10"/>
        <v>0.45496281333210908</v>
      </c>
      <c r="BA17" s="14">
        <f t="shared" si="3"/>
        <v>7.345514645119823E-2</v>
      </c>
      <c r="BB17" s="14">
        <f t="shared" si="3"/>
        <v>0.38986318978973467</v>
      </c>
      <c r="BC17" s="44">
        <f t="shared" si="11"/>
        <v>0.91828114957304197</v>
      </c>
      <c r="BD17" s="14">
        <f t="shared" si="12"/>
        <v>0.1632694248234107</v>
      </c>
    </row>
    <row r="18" spans="1:56" ht="15.75" thickBot="1">
      <c r="A18" s="30" t="s">
        <v>249</v>
      </c>
      <c r="B18" s="39">
        <v>3660</v>
      </c>
      <c r="C18" s="25">
        <v>1678</v>
      </c>
      <c r="D18" s="25">
        <v>1114</v>
      </c>
      <c r="E18" s="25">
        <v>1100</v>
      </c>
      <c r="F18" s="25">
        <v>14</v>
      </c>
      <c r="G18" s="25">
        <v>1</v>
      </c>
      <c r="H18" s="25">
        <v>0</v>
      </c>
      <c r="I18" s="25">
        <v>7</v>
      </c>
      <c r="J18" s="25">
        <v>274</v>
      </c>
      <c r="K18" s="25">
        <v>0</v>
      </c>
      <c r="L18" s="25">
        <v>0</v>
      </c>
      <c r="M18" s="25">
        <v>0</v>
      </c>
      <c r="N18" s="25">
        <v>0</v>
      </c>
      <c r="O18" s="25">
        <v>0</v>
      </c>
      <c r="P18" s="25">
        <v>203</v>
      </c>
      <c r="Q18" s="25">
        <v>0</v>
      </c>
      <c r="R18" s="25">
        <v>0</v>
      </c>
      <c r="S18" s="25">
        <v>0</v>
      </c>
      <c r="T18" s="25">
        <v>4</v>
      </c>
      <c r="U18" s="25">
        <v>17</v>
      </c>
      <c r="V18" s="25">
        <v>50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  <c r="AD18" s="25">
        <v>0</v>
      </c>
      <c r="AE18" s="25">
        <v>0</v>
      </c>
      <c r="AF18" s="25">
        <v>0</v>
      </c>
      <c r="AG18" s="25">
        <v>0</v>
      </c>
      <c r="AH18" s="25">
        <v>0</v>
      </c>
      <c r="AI18" s="25">
        <v>0</v>
      </c>
      <c r="AJ18" s="25">
        <v>0</v>
      </c>
      <c r="AK18" s="25">
        <v>0</v>
      </c>
      <c r="AL18" s="25">
        <v>0</v>
      </c>
      <c r="AM18" s="25">
        <v>0</v>
      </c>
      <c r="AN18" s="25">
        <v>544</v>
      </c>
      <c r="AO18" s="25">
        <v>3</v>
      </c>
      <c r="AP18" t="str">
        <f t="shared" si="4"/>
        <v>עמנואל</v>
      </c>
      <c r="AQ18">
        <f t="shared" si="0"/>
        <v>1100</v>
      </c>
      <c r="AR18">
        <f t="shared" si="1"/>
        <v>274</v>
      </c>
      <c r="AS18" s="26">
        <f t="shared" si="5"/>
        <v>210</v>
      </c>
      <c r="AT18" s="26">
        <f t="shared" si="6"/>
        <v>67</v>
      </c>
      <c r="AU18">
        <f t="shared" si="2"/>
        <v>544</v>
      </c>
      <c r="AW18" s="26">
        <f t="shared" si="7"/>
        <v>818</v>
      </c>
      <c r="AX18" s="26">
        <f t="shared" si="8"/>
        <v>210</v>
      </c>
      <c r="AY18" s="26">
        <f t="shared" si="9"/>
        <v>67</v>
      </c>
      <c r="AZ18" s="14">
        <f t="shared" si="10"/>
        <v>0.74363636363636365</v>
      </c>
      <c r="BA18" s="14">
        <f t="shared" si="3"/>
        <v>0.19090909090909092</v>
      </c>
      <c r="BB18" s="14">
        <f t="shared" si="3"/>
        <v>6.0909090909090906E-2</v>
      </c>
      <c r="BC18" s="44">
        <f t="shared" si="11"/>
        <v>0.99545454545454548</v>
      </c>
      <c r="BD18" s="14">
        <f t="shared" si="12"/>
        <v>0.33496332518337407</v>
      </c>
    </row>
    <row r="19" spans="1:56" ht="15.75" thickBot="1">
      <c r="A19" s="30" t="s">
        <v>238</v>
      </c>
      <c r="B19" s="39">
        <v>8000</v>
      </c>
      <c r="C19" s="25">
        <v>19717</v>
      </c>
      <c r="D19" s="25">
        <v>10920</v>
      </c>
      <c r="E19" s="25">
        <v>10784</v>
      </c>
      <c r="F19" s="25">
        <v>136</v>
      </c>
      <c r="G19" s="25">
        <v>413</v>
      </c>
      <c r="H19" s="25">
        <v>1</v>
      </c>
      <c r="I19" s="25">
        <v>386</v>
      </c>
      <c r="J19" s="25">
        <v>779</v>
      </c>
      <c r="K19" s="25">
        <v>6</v>
      </c>
      <c r="L19" s="25">
        <v>49</v>
      </c>
      <c r="M19" s="25">
        <v>12</v>
      </c>
      <c r="N19" s="25">
        <v>27</v>
      </c>
      <c r="O19" s="25">
        <v>9</v>
      </c>
      <c r="P19" s="25">
        <v>1458</v>
      </c>
      <c r="Q19" s="25">
        <v>2</v>
      </c>
      <c r="R19" s="25">
        <v>5</v>
      </c>
      <c r="S19" s="25">
        <v>7</v>
      </c>
      <c r="T19" s="25">
        <v>1035</v>
      </c>
      <c r="U19" s="25">
        <v>1512</v>
      </c>
      <c r="V19" s="25">
        <v>2475</v>
      </c>
      <c r="W19" s="25">
        <v>52</v>
      </c>
      <c r="X19" s="25">
        <v>3</v>
      </c>
      <c r="Y19" s="25">
        <v>4</v>
      </c>
      <c r="Z19" s="25">
        <v>2</v>
      </c>
      <c r="AA19" s="25">
        <v>4</v>
      </c>
      <c r="AB19" s="25">
        <v>87</v>
      </c>
      <c r="AC19" s="25">
        <v>54</v>
      </c>
      <c r="AD19" s="25">
        <v>0</v>
      </c>
      <c r="AE19" s="25">
        <v>3</v>
      </c>
      <c r="AF19" s="25">
        <v>0</v>
      </c>
      <c r="AG19" s="25">
        <v>2</v>
      </c>
      <c r="AH19" s="25">
        <v>10</v>
      </c>
      <c r="AI19" s="25">
        <v>5</v>
      </c>
      <c r="AJ19" s="25">
        <v>58</v>
      </c>
      <c r="AK19" s="25">
        <v>4</v>
      </c>
      <c r="AL19" s="25">
        <v>3</v>
      </c>
      <c r="AM19" s="25">
        <v>13</v>
      </c>
      <c r="AN19" s="25">
        <v>2304</v>
      </c>
      <c r="AO19" s="25">
        <v>35</v>
      </c>
      <c r="AP19" t="str">
        <f t="shared" si="4"/>
        <v>צפת</v>
      </c>
      <c r="AQ19">
        <f t="shared" si="0"/>
        <v>10784</v>
      </c>
      <c r="AR19">
        <f t="shared" si="1"/>
        <v>779</v>
      </c>
      <c r="AS19" s="26">
        <f t="shared" si="5"/>
        <v>1844</v>
      </c>
      <c r="AT19" s="26">
        <f t="shared" si="6"/>
        <v>3987</v>
      </c>
      <c r="AU19">
        <f t="shared" si="2"/>
        <v>2304</v>
      </c>
      <c r="AW19" s="26">
        <f t="shared" si="7"/>
        <v>3083</v>
      </c>
      <c r="AX19" s="26">
        <f t="shared" si="8"/>
        <v>1844</v>
      </c>
      <c r="AY19" s="26">
        <f t="shared" si="9"/>
        <v>3987</v>
      </c>
      <c r="AZ19" s="14">
        <f t="shared" si="10"/>
        <v>0.28588649851632048</v>
      </c>
      <c r="BA19" s="14">
        <f t="shared" si="3"/>
        <v>0.17099406528189912</v>
      </c>
      <c r="BB19" s="14">
        <f t="shared" si="3"/>
        <v>0.36971439169139464</v>
      </c>
      <c r="BC19" s="44">
        <f t="shared" si="11"/>
        <v>0.82659495548961426</v>
      </c>
      <c r="BD19" s="14">
        <f t="shared" si="12"/>
        <v>0.25267596496918587</v>
      </c>
    </row>
    <row r="20" spans="1:56" ht="15.75" thickBot="1">
      <c r="A20" s="30" t="s">
        <v>344</v>
      </c>
      <c r="B20" s="39">
        <v>1137</v>
      </c>
      <c r="C20" s="25">
        <v>1757</v>
      </c>
      <c r="D20" s="25">
        <v>1204</v>
      </c>
      <c r="E20" s="25">
        <v>1196</v>
      </c>
      <c r="F20" s="25">
        <v>8</v>
      </c>
      <c r="G20" s="25">
        <v>6</v>
      </c>
      <c r="H20" s="25">
        <v>0</v>
      </c>
      <c r="I20" s="25">
        <v>8</v>
      </c>
      <c r="J20" s="25">
        <v>786</v>
      </c>
      <c r="K20" s="25">
        <v>0</v>
      </c>
      <c r="L20" s="25">
        <v>2</v>
      </c>
      <c r="M20" s="25">
        <v>1</v>
      </c>
      <c r="N20" s="25">
        <v>1</v>
      </c>
      <c r="O20" s="25">
        <v>0</v>
      </c>
      <c r="P20" s="25">
        <v>54</v>
      </c>
      <c r="Q20" s="25">
        <v>0</v>
      </c>
      <c r="R20" s="25">
        <v>0</v>
      </c>
      <c r="S20" s="25">
        <v>0</v>
      </c>
      <c r="T20" s="25">
        <v>10</v>
      </c>
      <c r="U20" s="25">
        <v>12</v>
      </c>
      <c r="V20" s="25">
        <v>59</v>
      </c>
      <c r="W20" s="25">
        <v>5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  <c r="AD20" s="25">
        <v>0</v>
      </c>
      <c r="AE20" s="25">
        <v>0</v>
      </c>
      <c r="AF20" s="25">
        <v>0</v>
      </c>
      <c r="AG20" s="25">
        <v>0</v>
      </c>
      <c r="AH20" s="25">
        <v>1</v>
      </c>
      <c r="AI20" s="25">
        <v>0</v>
      </c>
      <c r="AJ20" s="25">
        <v>1</v>
      </c>
      <c r="AK20" s="25">
        <v>0</v>
      </c>
      <c r="AL20" s="25">
        <v>0</v>
      </c>
      <c r="AM20" s="25">
        <v>1</v>
      </c>
      <c r="AN20" s="25">
        <v>249</v>
      </c>
      <c r="AO20" s="25">
        <v>3</v>
      </c>
      <c r="AP20" t="str">
        <f t="shared" si="4"/>
        <v>קרית יערים</v>
      </c>
      <c r="AQ20">
        <f t="shared" si="0"/>
        <v>1196</v>
      </c>
      <c r="AR20">
        <f t="shared" si="1"/>
        <v>786</v>
      </c>
      <c r="AS20" s="26">
        <f t="shared" si="5"/>
        <v>62</v>
      </c>
      <c r="AT20" s="26">
        <f t="shared" si="6"/>
        <v>71</v>
      </c>
      <c r="AU20">
        <f t="shared" si="2"/>
        <v>249</v>
      </c>
      <c r="AW20" s="26">
        <f t="shared" si="7"/>
        <v>1035</v>
      </c>
      <c r="AX20" s="26">
        <f t="shared" si="8"/>
        <v>62</v>
      </c>
      <c r="AY20" s="26">
        <f t="shared" si="9"/>
        <v>71</v>
      </c>
      <c r="AZ20" s="14">
        <f t="shared" si="10"/>
        <v>0.86538461538461542</v>
      </c>
      <c r="BA20" s="14">
        <f t="shared" si="3"/>
        <v>5.1839464882943144E-2</v>
      </c>
      <c r="BB20" s="14">
        <f t="shared" si="3"/>
        <v>5.936454849498328E-2</v>
      </c>
      <c r="BC20" s="44">
        <f t="shared" si="11"/>
        <v>0.97658862876254182</v>
      </c>
      <c r="BD20" s="14">
        <f t="shared" si="12"/>
        <v>0.75942028985507248</v>
      </c>
    </row>
    <row r="21" spans="1:56" ht="27" thickBot="1">
      <c r="A21" s="33" t="s">
        <v>345</v>
      </c>
      <c r="B21" s="39">
        <v>1034</v>
      </c>
      <c r="C21" s="25">
        <v>15106</v>
      </c>
      <c r="D21" s="25">
        <v>8519</v>
      </c>
      <c r="E21" s="25">
        <v>8346</v>
      </c>
      <c r="F21" s="25">
        <v>173</v>
      </c>
      <c r="G21" s="25">
        <v>557</v>
      </c>
      <c r="H21" s="25">
        <v>1</v>
      </c>
      <c r="I21" s="25">
        <v>529</v>
      </c>
      <c r="J21" s="25">
        <v>136</v>
      </c>
      <c r="K21" s="25">
        <v>6</v>
      </c>
      <c r="L21" s="25">
        <v>11</v>
      </c>
      <c r="M21" s="25">
        <v>3</v>
      </c>
      <c r="N21" s="25">
        <v>75</v>
      </c>
      <c r="O21" s="25">
        <v>8</v>
      </c>
      <c r="P21" s="25">
        <v>1146</v>
      </c>
      <c r="Q21" s="25">
        <v>5</v>
      </c>
      <c r="R21" s="25">
        <v>7</v>
      </c>
      <c r="S21" s="25">
        <v>12</v>
      </c>
      <c r="T21" s="25">
        <v>1187</v>
      </c>
      <c r="U21" s="25">
        <v>720</v>
      </c>
      <c r="V21" s="25">
        <v>2262</v>
      </c>
      <c r="W21" s="25">
        <v>23</v>
      </c>
      <c r="X21" s="25">
        <v>9</v>
      </c>
      <c r="Y21" s="25">
        <v>8</v>
      </c>
      <c r="Z21" s="25">
        <v>2</v>
      </c>
      <c r="AA21" s="25">
        <v>2</v>
      </c>
      <c r="AB21" s="25">
        <v>7</v>
      </c>
      <c r="AC21" s="25">
        <v>9</v>
      </c>
      <c r="AD21" s="25">
        <v>0</v>
      </c>
      <c r="AE21" s="25">
        <v>8</v>
      </c>
      <c r="AF21" s="25">
        <v>4</v>
      </c>
      <c r="AG21" s="25">
        <v>6</v>
      </c>
      <c r="AH21" s="25">
        <v>15</v>
      </c>
      <c r="AI21" s="25">
        <v>11</v>
      </c>
      <c r="AJ21" s="25">
        <v>23</v>
      </c>
      <c r="AK21" s="25">
        <v>7</v>
      </c>
      <c r="AL21" s="25">
        <v>4</v>
      </c>
      <c r="AM21" s="25">
        <v>16</v>
      </c>
      <c r="AN21" s="25">
        <v>1527</v>
      </c>
      <c r="AO21" s="25">
        <v>26</v>
      </c>
      <c r="AP21" t="str">
        <f t="shared" si="4"/>
        <v>קרית מלאכי</v>
      </c>
      <c r="AQ21">
        <f t="shared" si="0"/>
        <v>8346</v>
      </c>
      <c r="AR21">
        <f t="shared" si="1"/>
        <v>136</v>
      </c>
      <c r="AS21" s="26">
        <f t="shared" si="5"/>
        <v>1675</v>
      </c>
      <c r="AT21" s="26">
        <f t="shared" si="6"/>
        <v>2982</v>
      </c>
      <c r="AU21">
        <f t="shared" si="2"/>
        <v>1527</v>
      </c>
      <c r="AW21" s="26">
        <f t="shared" si="7"/>
        <v>1663</v>
      </c>
      <c r="AX21" s="26">
        <f t="shared" si="8"/>
        <v>1675</v>
      </c>
      <c r="AY21" s="26">
        <f t="shared" si="9"/>
        <v>2982</v>
      </c>
      <c r="AZ21" s="14">
        <f t="shared" si="10"/>
        <v>0.19925712916367122</v>
      </c>
      <c r="BA21" s="14">
        <f t="shared" si="3"/>
        <v>0.2006949436855979</v>
      </c>
      <c r="BB21" s="14">
        <f t="shared" si="3"/>
        <v>0.35729690869877784</v>
      </c>
      <c r="BC21" s="44">
        <f t="shared" si="11"/>
        <v>0.75724898154804698</v>
      </c>
      <c r="BD21" s="14">
        <f t="shared" si="12"/>
        <v>8.1779915814792548E-2</v>
      </c>
    </row>
    <row r="22" spans="1:56" ht="15.75" thickBot="1">
      <c r="A22" s="30" t="s">
        <v>250</v>
      </c>
      <c r="B22" s="39">
        <v>922</v>
      </c>
      <c r="C22" s="25">
        <v>4481</v>
      </c>
      <c r="D22" s="25">
        <v>3470</v>
      </c>
      <c r="E22" s="25">
        <v>3441</v>
      </c>
      <c r="F22" s="25">
        <v>29</v>
      </c>
      <c r="G22" s="25">
        <v>31</v>
      </c>
      <c r="H22" s="25">
        <v>0</v>
      </c>
      <c r="I22" s="25">
        <v>52</v>
      </c>
      <c r="J22" s="25">
        <v>1373</v>
      </c>
      <c r="K22" s="25">
        <v>0</v>
      </c>
      <c r="L22" s="25">
        <v>0</v>
      </c>
      <c r="M22" s="25">
        <v>0</v>
      </c>
      <c r="N22" s="25">
        <v>11</v>
      </c>
      <c r="O22" s="25">
        <v>4</v>
      </c>
      <c r="P22" s="25">
        <v>41</v>
      </c>
      <c r="Q22" s="25">
        <v>0</v>
      </c>
      <c r="R22" s="25">
        <v>0</v>
      </c>
      <c r="S22" s="25">
        <v>0</v>
      </c>
      <c r="T22" s="25">
        <v>118</v>
      </c>
      <c r="U22" s="25">
        <v>106</v>
      </c>
      <c r="V22" s="25">
        <v>302</v>
      </c>
      <c r="W22" s="25">
        <v>3</v>
      </c>
      <c r="X22" s="25">
        <v>12</v>
      </c>
      <c r="Y22" s="25">
        <v>0</v>
      </c>
      <c r="Z22" s="25">
        <v>0</v>
      </c>
      <c r="AA22" s="25">
        <v>0</v>
      </c>
      <c r="AB22" s="25">
        <v>0</v>
      </c>
      <c r="AC22" s="25">
        <v>3</v>
      </c>
      <c r="AD22" s="25">
        <v>0</v>
      </c>
      <c r="AE22" s="25">
        <v>0</v>
      </c>
      <c r="AF22" s="25">
        <v>0</v>
      </c>
      <c r="AG22" s="25">
        <v>1</v>
      </c>
      <c r="AH22" s="25">
        <v>0</v>
      </c>
      <c r="AI22" s="25">
        <v>0</v>
      </c>
      <c r="AJ22" s="25">
        <v>4</v>
      </c>
      <c r="AK22" s="25">
        <v>0</v>
      </c>
      <c r="AL22" s="25">
        <v>0</v>
      </c>
      <c r="AM22" s="25">
        <v>1</v>
      </c>
      <c r="AN22" s="25">
        <v>1379</v>
      </c>
      <c r="AO22" s="25">
        <v>7</v>
      </c>
      <c r="AP22" t="str">
        <f t="shared" si="4"/>
        <v>רכסים</v>
      </c>
      <c r="AQ22">
        <f t="shared" si="0"/>
        <v>3441</v>
      </c>
      <c r="AR22">
        <f t="shared" si="1"/>
        <v>1373</v>
      </c>
      <c r="AS22" s="26">
        <f t="shared" si="5"/>
        <v>93</v>
      </c>
      <c r="AT22" s="26">
        <f t="shared" si="6"/>
        <v>408</v>
      </c>
      <c r="AU22">
        <f t="shared" si="2"/>
        <v>1379</v>
      </c>
      <c r="AW22" s="26">
        <f t="shared" si="7"/>
        <v>2752</v>
      </c>
      <c r="AX22" s="26">
        <f t="shared" si="8"/>
        <v>93</v>
      </c>
      <c r="AY22" s="26">
        <f t="shared" si="9"/>
        <v>408</v>
      </c>
      <c r="AZ22" s="14">
        <f t="shared" si="10"/>
        <v>0.7997675094449288</v>
      </c>
      <c r="BA22" s="14">
        <f t="shared" si="3"/>
        <v>2.7027027027027029E-2</v>
      </c>
      <c r="BB22" s="14">
        <f t="shared" si="3"/>
        <v>0.11857018308631212</v>
      </c>
      <c r="BC22" s="44">
        <f t="shared" si="11"/>
        <v>0.94536471955826795</v>
      </c>
      <c r="BD22" s="14">
        <f t="shared" si="12"/>
        <v>0.49890988372093026</v>
      </c>
    </row>
    <row r="23" spans="1:56">
      <c r="A23" t="s">
        <v>173</v>
      </c>
      <c r="B23">
        <v>922</v>
      </c>
      <c r="C23">
        <v>20293</v>
      </c>
      <c r="D23">
        <v>10972</v>
      </c>
      <c r="E23">
        <v>10739</v>
      </c>
      <c r="F23">
        <v>233</v>
      </c>
      <c r="G23">
        <v>826</v>
      </c>
      <c r="H23">
        <v>1</v>
      </c>
      <c r="I23">
        <v>87</v>
      </c>
      <c r="J23">
        <v>730</v>
      </c>
      <c r="K23">
        <v>12</v>
      </c>
      <c r="L23">
        <v>100</v>
      </c>
      <c r="M23">
        <v>24</v>
      </c>
      <c r="N23">
        <v>45</v>
      </c>
      <c r="O23">
        <v>27</v>
      </c>
      <c r="P23">
        <v>306</v>
      </c>
      <c r="Q23">
        <v>2</v>
      </c>
      <c r="R23">
        <v>3</v>
      </c>
      <c r="S23">
        <v>6</v>
      </c>
      <c r="T23">
        <v>2433</v>
      </c>
      <c r="U23">
        <v>3474</v>
      </c>
      <c r="V23">
        <v>1940</v>
      </c>
      <c r="W23">
        <v>217</v>
      </c>
      <c r="X23">
        <v>32</v>
      </c>
      <c r="Y23">
        <v>8</v>
      </c>
      <c r="Z23">
        <v>5</v>
      </c>
      <c r="AA23">
        <v>3</v>
      </c>
      <c r="AB23">
        <v>27</v>
      </c>
      <c r="AC23">
        <v>4</v>
      </c>
      <c r="AD23">
        <v>0</v>
      </c>
      <c r="AE23">
        <v>4</v>
      </c>
      <c r="AF23">
        <v>1</v>
      </c>
      <c r="AG23">
        <v>2</v>
      </c>
      <c r="AH23">
        <v>13</v>
      </c>
      <c r="AI23">
        <v>11</v>
      </c>
      <c r="AJ23">
        <v>55</v>
      </c>
      <c r="AK23">
        <v>5</v>
      </c>
      <c r="AL23">
        <v>8</v>
      </c>
      <c r="AM23">
        <v>33</v>
      </c>
      <c r="AN23">
        <v>295</v>
      </c>
      <c r="AO23">
        <v>34</v>
      </c>
      <c r="AP23" t="str">
        <f t="shared" ref="AP23" si="13">A23</f>
        <v>ערד</v>
      </c>
      <c r="AQ23">
        <f t="shared" ref="AQ23" si="14">E23</f>
        <v>10739</v>
      </c>
      <c r="AR23">
        <f t="shared" ref="AR23" si="15">J23</f>
        <v>730</v>
      </c>
      <c r="AS23" s="26">
        <f t="shared" ref="AS23" si="16">I23+P23</f>
        <v>393</v>
      </c>
      <c r="AT23" s="26">
        <f t="shared" ref="AT23" si="17">V23+U23</f>
        <v>5414</v>
      </c>
      <c r="AU23">
        <f t="shared" ref="AU23" si="18">AN23</f>
        <v>295</v>
      </c>
      <c r="AW23" s="26">
        <f t="shared" ref="AW23" si="19">AU23+AR23</f>
        <v>1025</v>
      </c>
      <c r="AX23" s="26">
        <f t="shared" ref="AX23" si="20">AS23</f>
        <v>393</v>
      </c>
      <c r="AY23" s="26">
        <f t="shared" ref="AY23" si="21">AT23</f>
        <v>5414</v>
      </c>
      <c r="AZ23" s="14">
        <f t="shared" ref="AZ23" si="22">AW23/$AQ23</f>
        <v>9.544650339882671E-2</v>
      </c>
      <c r="BA23" s="14">
        <f t="shared" ref="BA23" si="23">AX23/$AQ23</f>
        <v>3.6595586181208679E-2</v>
      </c>
      <c r="BB23" s="14">
        <f t="shared" ref="BB23" si="24">AY23/$AQ23</f>
        <v>0.50414377502560759</v>
      </c>
      <c r="BC23" s="44">
        <f t="shared" ref="BC23" si="25">SUM(AZ23:BB23)</f>
        <v>0.63618586460564297</v>
      </c>
      <c r="BD23" s="14">
        <f t="shared" si="12"/>
        <v>0.71219512195121948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5"/>
  <sheetViews>
    <sheetView rightToLeft="1" topLeftCell="A21" workbookViewId="0">
      <selection activeCell="B23" sqref="B23:AU23"/>
    </sheetView>
  </sheetViews>
  <sheetFormatPr defaultRowHeight="15"/>
  <sheetData>
    <row r="1" spans="1:56" ht="15.75" thickBot="1">
      <c r="A1" s="13" t="s">
        <v>258</v>
      </c>
      <c r="B1" s="37" t="s">
        <v>387</v>
      </c>
      <c r="C1" s="42" t="s">
        <v>458</v>
      </c>
      <c r="D1" s="42" t="s">
        <v>438</v>
      </c>
      <c r="E1" s="42" t="s">
        <v>390</v>
      </c>
      <c r="F1" s="42" t="s">
        <v>391</v>
      </c>
      <c r="G1" s="42" t="s">
        <v>429</v>
      </c>
      <c r="H1" s="42" t="s">
        <v>259</v>
      </c>
      <c r="I1" s="42" t="s">
        <v>395</v>
      </c>
      <c r="J1" s="42" t="s">
        <v>459</v>
      </c>
      <c r="K1" s="42" t="s">
        <v>460</v>
      </c>
      <c r="L1" s="42" t="s">
        <v>461</v>
      </c>
      <c r="M1" s="42" t="s">
        <v>397</v>
      </c>
      <c r="N1" s="42" t="s">
        <v>398</v>
      </c>
      <c r="O1" s="42" t="s">
        <v>440</v>
      </c>
      <c r="P1" s="42" t="s">
        <v>399</v>
      </c>
      <c r="Q1" s="42" t="s">
        <v>260</v>
      </c>
      <c r="R1" s="42" t="s">
        <v>451</v>
      </c>
      <c r="S1" s="42" t="s">
        <v>403</v>
      </c>
      <c r="T1" s="42" t="s">
        <v>406</v>
      </c>
      <c r="U1" s="42" t="s">
        <v>462</v>
      </c>
      <c r="V1" s="42" t="s">
        <v>408</v>
      </c>
      <c r="W1" s="42" t="s">
        <v>409</v>
      </c>
      <c r="X1" s="42" t="s">
        <v>410</v>
      </c>
      <c r="Y1" s="42" t="s">
        <v>463</v>
      </c>
      <c r="Z1" s="42" t="s">
        <v>411</v>
      </c>
      <c r="AA1" s="42" t="s">
        <v>412</v>
      </c>
      <c r="AB1" s="42" t="s">
        <v>413</v>
      </c>
      <c r="AC1" s="42" t="s">
        <v>414</v>
      </c>
      <c r="AD1" s="42" t="s">
        <v>455</v>
      </c>
      <c r="AE1" s="42" t="s">
        <v>464</v>
      </c>
      <c r="AF1" s="42" t="s">
        <v>465</v>
      </c>
      <c r="AG1" s="42" t="s">
        <v>445</v>
      </c>
      <c r="AH1" s="42" t="s">
        <v>415</v>
      </c>
      <c r="AI1" s="42" t="s">
        <v>466</v>
      </c>
      <c r="AJ1" s="42" t="s">
        <v>467</v>
      </c>
      <c r="AK1" s="42" t="s">
        <v>416</v>
      </c>
      <c r="AL1" s="42" t="s">
        <v>419</v>
      </c>
      <c r="AM1" s="42" t="s">
        <v>422</v>
      </c>
      <c r="AN1" s="42" t="s">
        <v>262</v>
      </c>
      <c r="AO1" s="42" t="s">
        <v>426</v>
      </c>
      <c r="AQ1" t="str">
        <f>F1</f>
        <v>כשרים</v>
      </c>
      <c r="AR1" t="str">
        <f>H1</f>
        <v>ג</v>
      </c>
      <c r="AS1" t="str">
        <f>Q1</f>
        <v>טב</v>
      </c>
      <c r="AT1" t="str">
        <f>T1</f>
        <v>מחל</v>
      </c>
      <c r="AU1" t="str">
        <f>AN1</f>
        <v>שס</v>
      </c>
      <c r="AW1" t="s">
        <v>477</v>
      </c>
      <c r="AX1" t="s">
        <v>478</v>
      </c>
      <c r="AY1" t="s">
        <v>479</v>
      </c>
      <c r="AZ1" t="s">
        <v>480</v>
      </c>
      <c r="BA1" t="s">
        <v>481</v>
      </c>
      <c r="BB1" t="s">
        <v>482</v>
      </c>
      <c r="BC1" t="s">
        <v>483</v>
      </c>
      <c r="BD1" t="s">
        <v>502</v>
      </c>
    </row>
    <row r="2" spans="1:56" ht="15.75" thickBot="1">
      <c r="A2" s="30" t="s">
        <v>231</v>
      </c>
      <c r="B2" s="39">
        <v>31</v>
      </c>
      <c r="C2" s="41">
        <v>18364</v>
      </c>
      <c r="D2" s="41">
        <v>10879</v>
      </c>
      <c r="E2" s="41">
        <v>144</v>
      </c>
      <c r="F2" s="41">
        <v>10735</v>
      </c>
      <c r="G2" s="41">
        <v>443</v>
      </c>
      <c r="H2" s="41">
        <v>1564</v>
      </c>
      <c r="I2" s="41">
        <v>5</v>
      </c>
      <c r="J2" s="41">
        <v>2</v>
      </c>
      <c r="K2" s="41">
        <v>7</v>
      </c>
      <c r="L2" s="41">
        <v>2</v>
      </c>
      <c r="M2" s="41">
        <v>9</v>
      </c>
      <c r="N2" s="41">
        <v>25</v>
      </c>
      <c r="O2" s="41">
        <v>0</v>
      </c>
      <c r="P2" s="41">
        <v>7</v>
      </c>
      <c r="Q2" s="41">
        <v>1077</v>
      </c>
      <c r="R2" s="41">
        <v>96</v>
      </c>
      <c r="S2" s="41">
        <v>158</v>
      </c>
      <c r="T2" s="41">
        <v>2924</v>
      </c>
      <c r="U2" s="41">
        <v>74</v>
      </c>
      <c r="V2" s="41">
        <v>1</v>
      </c>
      <c r="W2" s="41">
        <v>5</v>
      </c>
      <c r="X2" s="41">
        <v>172</v>
      </c>
      <c r="Y2" s="41">
        <v>5</v>
      </c>
      <c r="Z2" s="41">
        <v>5</v>
      </c>
      <c r="AA2" s="41">
        <v>4</v>
      </c>
      <c r="AB2" s="41">
        <v>481</v>
      </c>
      <c r="AC2" s="41">
        <v>100</v>
      </c>
      <c r="AD2" s="41">
        <v>5</v>
      </c>
      <c r="AE2" s="41">
        <v>0</v>
      </c>
      <c r="AF2" s="41">
        <v>8</v>
      </c>
      <c r="AG2" s="41">
        <v>4</v>
      </c>
      <c r="AH2" s="41">
        <v>110</v>
      </c>
      <c r="AI2" s="41">
        <v>431</v>
      </c>
      <c r="AJ2" s="41">
        <v>11</v>
      </c>
      <c r="AK2" s="41">
        <v>4</v>
      </c>
      <c r="AL2" s="41">
        <v>112</v>
      </c>
      <c r="AM2" s="41">
        <v>13</v>
      </c>
      <c r="AN2" s="41">
        <v>2871</v>
      </c>
      <c r="AO2" s="41">
        <v>33</v>
      </c>
      <c r="AP2" t="str">
        <f>A2</f>
        <v>אופקים</v>
      </c>
      <c r="AQ2">
        <f t="shared" ref="AQ2:AQ22" si="0">F2</f>
        <v>10735</v>
      </c>
      <c r="AR2">
        <f t="shared" ref="AR2:AR22" si="1">H2</f>
        <v>1564</v>
      </c>
      <c r="AS2">
        <f t="shared" ref="AS2:AS22" si="2">Q2</f>
        <v>1077</v>
      </c>
      <c r="AT2">
        <f t="shared" ref="AT2:AT22" si="3">T2</f>
        <v>2924</v>
      </c>
      <c r="AU2">
        <f t="shared" ref="AU2:AU22" si="4">AN2</f>
        <v>2871</v>
      </c>
      <c r="AW2" s="26">
        <f>AU2+AR2</f>
        <v>4435</v>
      </c>
      <c r="AX2" s="26">
        <f>AS2+X2</f>
        <v>1249</v>
      </c>
      <c r="AY2" s="26">
        <f>AT2</f>
        <v>2924</v>
      </c>
      <c r="AZ2" s="14">
        <f>AW2/$AQ2</f>
        <v>0.41313460642757338</v>
      </c>
      <c r="BA2" s="14">
        <f t="shared" ref="BA2:BA22" si="5">AX2/$AQ2</f>
        <v>0.11634839310666045</v>
      </c>
      <c r="BB2" s="14">
        <f t="shared" ref="BB2:BB22" si="6">AY2/$AQ2</f>
        <v>0.27238006520726593</v>
      </c>
      <c r="BC2" s="44">
        <f>SUM(AZ2:BB2)</f>
        <v>0.80186306474149971</v>
      </c>
      <c r="BD2" s="14">
        <f>AR2/AW2</f>
        <v>0.35264937993235623</v>
      </c>
    </row>
    <row r="3" spans="1:56" ht="15.75" thickBot="1">
      <c r="A3" s="30" t="s">
        <v>246</v>
      </c>
      <c r="B3" s="39">
        <v>1309</v>
      </c>
      <c r="C3" s="41">
        <v>16075</v>
      </c>
      <c r="D3" s="41">
        <v>14367</v>
      </c>
      <c r="E3" s="41">
        <v>66</v>
      </c>
      <c r="F3" s="41">
        <v>14301</v>
      </c>
      <c r="G3" s="41">
        <v>33</v>
      </c>
      <c r="H3" s="41">
        <v>5124</v>
      </c>
      <c r="I3" s="41">
        <v>0</v>
      </c>
      <c r="J3" s="41">
        <v>0</v>
      </c>
      <c r="K3" s="41">
        <v>0</v>
      </c>
      <c r="L3" s="41">
        <v>0</v>
      </c>
      <c r="M3" s="41">
        <v>1</v>
      </c>
      <c r="N3" s="41">
        <v>3</v>
      </c>
      <c r="O3" s="41">
        <v>0</v>
      </c>
      <c r="P3" s="41">
        <v>0</v>
      </c>
      <c r="Q3" s="41">
        <v>1083</v>
      </c>
      <c r="R3" s="41">
        <v>0</v>
      </c>
      <c r="S3" s="41">
        <v>1</v>
      </c>
      <c r="T3" s="41">
        <v>239</v>
      </c>
      <c r="U3" s="41">
        <v>2</v>
      </c>
      <c r="V3" s="41">
        <v>0</v>
      </c>
      <c r="W3" s="41">
        <v>0</v>
      </c>
      <c r="X3" s="41">
        <v>360</v>
      </c>
      <c r="Y3" s="41">
        <v>0</v>
      </c>
      <c r="Z3" s="41">
        <v>1</v>
      </c>
      <c r="AA3" s="41">
        <v>0</v>
      </c>
      <c r="AB3" s="41">
        <v>29</v>
      </c>
      <c r="AC3" s="41">
        <v>704</v>
      </c>
      <c r="AD3" s="41">
        <v>0</v>
      </c>
      <c r="AE3" s="41">
        <v>0</v>
      </c>
      <c r="AF3" s="41">
        <v>2</v>
      </c>
      <c r="AG3" s="41">
        <v>7</v>
      </c>
      <c r="AH3" s="41">
        <v>71</v>
      </c>
      <c r="AI3" s="41">
        <v>6</v>
      </c>
      <c r="AJ3" s="41">
        <v>0</v>
      </c>
      <c r="AK3" s="41">
        <v>1</v>
      </c>
      <c r="AL3" s="41">
        <v>6</v>
      </c>
      <c r="AM3" s="41">
        <v>2</v>
      </c>
      <c r="AN3" s="41">
        <v>6626</v>
      </c>
      <c r="AO3" s="41">
        <v>27</v>
      </c>
      <c r="AP3" t="str">
        <f t="shared" ref="AP3:AP22" si="7">A3</f>
        <v>אלעד</v>
      </c>
      <c r="AQ3">
        <f t="shared" si="0"/>
        <v>14301</v>
      </c>
      <c r="AR3">
        <f t="shared" si="1"/>
        <v>5124</v>
      </c>
      <c r="AS3">
        <f t="shared" si="2"/>
        <v>1083</v>
      </c>
      <c r="AT3">
        <f t="shared" si="3"/>
        <v>239</v>
      </c>
      <c r="AU3">
        <f t="shared" si="4"/>
        <v>6626</v>
      </c>
      <c r="AW3" s="26">
        <f t="shared" ref="AW3:AW22" si="8">AU3+AR3</f>
        <v>11750</v>
      </c>
      <c r="AX3" s="26">
        <f t="shared" ref="AX3:AX22" si="9">AS3+X3</f>
        <v>1443</v>
      </c>
      <c r="AY3" s="26">
        <f t="shared" ref="AY3:AY22" si="10">AT3</f>
        <v>239</v>
      </c>
      <c r="AZ3" s="14">
        <f t="shared" ref="AZ3:AZ22" si="11">AW3/$AQ3</f>
        <v>0.82162086567372916</v>
      </c>
      <c r="BA3" s="14">
        <f t="shared" si="5"/>
        <v>0.10090203482273967</v>
      </c>
      <c r="BB3" s="14">
        <f t="shared" si="6"/>
        <v>1.6712118033703937E-2</v>
      </c>
      <c r="BC3" s="44">
        <f t="shared" ref="BC3:BC22" si="12">SUM(AZ3:BB3)</f>
        <v>0.93923501853017277</v>
      </c>
      <c r="BD3" s="14">
        <f t="shared" ref="BD3:BD23" si="13">AR3/AW3</f>
        <v>0.4360851063829787</v>
      </c>
    </row>
    <row r="4" spans="1:56" ht="15.75" thickBot="1">
      <c r="A4" s="33" t="s">
        <v>194</v>
      </c>
      <c r="B4" s="39">
        <v>70</v>
      </c>
      <c r="C4" s="41">
        <v>166360</v>
      </c>
      <c r="D4" s="41">
        <v>104774</v>
      </c>
      <c r="E4" s="41">
        <v>1500</v>
      </c>
      <c r="F4" s="41">
        <v>103274</v>
      </c>
      <c r="G4" s="41">
        <v>6214</v>
      </c>
      <c r="H4" s="41">
        <v>10657</v>
      </c>
      <c r="I4" s="41">
        <v>27</v>
      </c>
      <c r="J4" s="41">
        <v>20</v>
      </c>
      <c r="K4" s="41">
        <v>147</v>
      </c>
      <c r="L4" s="41">
        <v>19</v>
      </c>
      <c r="M4" s="41">
        <v>29</v>
      </c>
      <c r="N4" s="41">
        <v>292</v>
      </c>
      <c r="O4" s="41">
        <v>0</v>
      </c>
      <c r="P4" s="41">
        <v>305</v>
      </c>
      <c r="Q4" s="41">
        <v>7319</v>
      </c>
      <c r="R4" s="41">
        <v>1596</v>
      </c>
      <c r="S4" s="41">
        <v>1439</v>
      </c>
      <c r="T4" s="41">
        <v>37325</v>
      </c>
      <c r="U4" s="41">
        <v>1103</v>
      </c>
      <c r="V4" s="41">
        <v>30</v>
      </c>
      <c r="W4" s="41">
        <v>33</v>
      </c>
      <c r="X4" s="41">
        <v>1087</v>
      </c>
      <c r="Y4" s="41">
        <v>76</v>
      </c>
      <c r="Z4" s="41">
        <v>84</v>
      </c>
      <c r="AA4" s="41">
        <v>46</v>
      </c>
      <c r="AB4" s="41">
        <v>10340</v>
      </c>
      <c r="AC4" s="41">
        <v>488</v>
      </c>
      <c r="AD4" s="41">
        <v>73</v>
      </c>
      <c r="AE4" s="41">
        <v>0</v>
      </c>
      <c r="AF4" s="41">
        <v>83</v>
      </c>
      <c r="AG4" s="41">
        <v>80</v>
      </c>
      <c r="AH4" s="41">
        <v>1265</v>
      </c>
      <c r="AI4" s="41">
        <v>3926</v>
      </c>
      <c r="AJ4" s="41">
        <v>150</v>
      </c>
      <c r="AK4" s="41">
        <v>46</v>
      </c>
      <c r="AL4" s="41">
        <v>1204</v>
      </c>
      <c r="AM4" s="41">
        <v>313</v>
      </c>
      <c r="AN4" s="41">
        <v>17458</v>
      </c>
      <c r="AO4" s="41">
        <v>278</v>
      </c>
      <c r="AP4" t="str">
        <f t="shared" si="7"/>
        <v>אשדוד</v>
      </c>
      <c r="AQ4">
        <f t="shared" si="0"/>
        <v>103274</v>
      </c>
      <c r="AR4">
        <f t="shared" si="1"/>
        <v>10657</v>
      </c>
      <c r="AS4">
        <f t="shared" si="2"/>
        <v>7319</v>
      </c>
      <c r="AT4">
        <f t="shared" si="3"/>
        <v>37325</v>
      </c>
      <c r="AU4">
        <f t="shared" si="4"/>
        <v>17458</v>
      </c>
      <c r="AW4" s="26">
        <f t="shared" si="8"/>
        <v>28115</v>
      </c>
      <c r="AX4" s="26">
        <f t="shared" si="9"/>
        <v>8406</v>
      </c>
      <c r="AY4" s="26">
        <f t="shared" si="10"/>
        <v>37325</v>
      </c>
      <c r="AZ4" s="14">
        <f t="shared" si="11"/>
        <v>0.27223696186842766</v>
      </c>
      <c r="BA4" s="14">
        <f t="shared" si="5"/>
        <v>8.139512365164514E-2</v>
      </c>
      <c r="BB4" s="14">
        <f t="shared" si="6"/>
        <v>0.3614172008443558</v>
      </c>
      <c r="BC4" s="44">
        <f t="shared" si="12"/>
        <v>0.71504928636442866</v>
      </c>
      <c r="BD4" s="14">
        <f t="shared" si="13"/>
        <v>0.37905032900586877</v>
      </c>
    </row>
    <row r="5" spans="1:56" ht="15.75" thickBot="1">
      <c r="A5" s="33" t="s">
        <v>235</v>
      </c>
      <c r="B5" s="39">
        <v>9200</v>
      </c>
      <c r="C5" s="41">
        <v>13249</v>
      </c>
      <c r="D5" s="41">
        <v>8393</v>
      </c>
      <c r="E5" s="41">
        <v>81</v>
      </c>
      <c r="F5" s="41">
        <v>8312</v>
      </c>
      <c r="G5" s="41">
        <v>392</v>
      </c>
      <c r="H5" s="41">
        <v>73</v>
      </c>
      <c r="I5" s="41">
        <v>0</v>
      </c>
      <c r="J5" s="41">
        <v>0</v>
      </c>
      <c r="K5" s="41">
        <v>9</v>
      </c>
      <c r="L5" s="41">
        <v>0</v>
      </c>
      <c r="M5" s="41">
        <v>3</v>
      </c>
      <c r="N5" s="41">
        <v>13</v>
      </c>
      <c r="O5" s="41">
        <v>0</v>
      </c>
      <c r="P5" s="41">
        <v>4</v>
      </c>
      <c r="Q5" s="41">
        <v>1251</v>
      </c>
      <c r="R5" s="41">
        <v>20</v>
      </c>
      <c r="S5" s="41">
        <v>196</v>
      </c>
      <c r="T5" s="41">
        <v>2922</v>
      </c>
      <c r="U5" s="41">
        <v>32</v>
      </c>
      <c r="V5" s="41">
        <v>3</v>
      </c>
      <c r="W5" s="41">
        <v>1</v>
      </c>
      <c r="X5" s="41">
        <v>180</v>
      </c>
      <c r="Y5" s="41">
        <v>2</v>
      </c>
      <c r="Z5" s="41">
        <v>8</v>
      </c>
      <c r="AA5" s="41">
        <v>3</v>
      </c>
      <c r="AB5" s="41">
        <v>366</v>
      </c>
      <c r="AC5" s="41">
        <v>94</v>
      </c>
      <c r="AD5" s="41">
        <v>4</v>
      </c>
      <c r="AE5" s="41">
        <v>0</v>
      </c>
      <c r="AF5" s="41">
        <v>9</v>
      </c>
      <c r="AG5" s="41">
        <v>2</v>
      </c>
      <c r="AH5" s="41">
        <v>89</v>
      </c>
      <c r="AI5" s="41">
        <v>180</v>
      </c>
      <c r="AJ5" s="41">
        <v>6</v>
      </c>
      <c r="AK5" s="41">
        <v>1</v>
      </c>
      <c r="AL5" s="41">
        <v>80</v>
      </c>
      <c r="AM5" s="41">
        <v>6</v>
      </c>
      <c r="AN5" s="41">
        <v>2363</v>
      </c>
      <c r="AO5" s="41">
        <v>21</v>
      </c>
      <c r="AP5" t="str">
        <f t="shared" si="7"/>
        <v>בית שאן</v>
      </c>
      <c r="AQ5">
        <f t="shared" si="0"/>
        <v>8312</v>
      </c>
      <c r="AR5">
        <f t="shared" si="1"/>
        <v>73</v>
      </c>
      <c r="AS5">
        <f t="shared" si="2"/>
        <v>1251</v>
      </c>
      <c r="AT5">
        <f t="shared" si="3"/>
        <v>2922</v>
      </c>
      <c r="AU5">
        <f t="shared" si="4"/>
        <v>2363</v>
      </c>
      <c r="AW5" s="26">
        <f t="shared" si="8"/>
        <v>2436</v>
      </c>
      <c r="AX5" s="26">
        <f t="shared" si="9"/>
        <v>1431</v>
      </c>
      <c r="AY5" s="26">
        <f t="shared" si="10"/>
        <v>2922</v>
      </c>
      <c r="AZ5" s="14">
        <f t="shared" si="11"/>
        <v>0.29307025986525503</v>
      </c>
      <c r="BA5" s="14">
        <f t="shared" si="5"/>
        <v>0.17216073147256977</v>
      </c>
      <c r="BB5" s="14">
        <f t="shared" si="6"/>
        <v>0.35153994225216556</v>
      </c>
      <c r="BC5" s="44">
        <f t="shared" si="12"/>
        <v>0.81677093358999042</v>
      </c>
      <c r="BD5" s="14">
        <f t="shared" si="13"/>
        <v>2.9967159277504107E-2</v>
      </c>
    </row>
    <row r="6" spans="1:56" ht="15.75" thickBot="1">
      <c r="A6" s="30" t="s">
        <v>243</v>
      </c>
      <c r="B6" s="39">
        <v>2610</v>
      </c>
      <c r="C6" s="41">
        <v>46313</v>
      </c>
      <c r="D6" s="41">
        <v>29872</v>
      </c>
      <c r="E6" s="41">
        <v>279</v>
      </c>
      <c r="F6" s="41">
        <v>29593</v>
      </c>
      <c r="G6" s="41">
        <v>753</v>
      </c>
      <c r="H6" s="41">
        <v>8360</v>
      </c>
      <c r="I6" s="41">
        <v>2</v>
      </c>
      <c r="J6" s="41">
        <v>1</v>
      </c>
      <c r="K6" s="41">
        <v>11</v>
      </c>
      <c r="L6" s="41">
        <v>8</v>
      </c>
      <c r="M6" s="41">
        <v>20</v>
      </c>
      <c r="N6" s="41">
        <v>25</v>
      </c>
      <c r="O6" s="41">
        <v>0</v>
      </c>
      <c r="P6" s="41">
        <v>19</v>
      </c>
      <c r="Q6" s="41">
        <v>4271</v>
      </c>
      <c r="R6" s="41">
        <v>95</v>
      </c>
      <c r="S6" s="41">
        <v>141</v>
      </c>
      <c r="T6" s="41">
        <v>6741</v>
      </c>
      <c r="U6" s="41">
        <v>148</v>
      </c>
      <c r="V6" s="41">
        <v>2</v>
      </c>
      <c r="W6" s="41">
        <v>2</v>
      </c>
      <c r="X6" s="41">
        <v>858</v>
      </c>
      <c r="Y6" s="41">
        <v>4</v>
      </c>
      <c r="Z6" s="41">
        <v>16</v>
      </c>
      <c r="AA6" s="41">
        <v>4</v>
      </c>
      <c r="AB6" s="41">
        <v>1273</v>
      </c>
      <c r="AC6" s="41">
        <v>381</v>
      </c>
      <c r="AD6" s="41">
        <v>11</v>
      </c>
      <c r="AE6" s="41">
        <v>0</v>
      </c>
      <c r="AF6" s="41">
        <v>18</v>
      </c>
      <c r="AG6" s="41">
        <v>16</v>
      </c>
      <c r="AH6" s="41">
        <v>404</v>
      </c>
      <c r="AI6" s="41">
        <v>374</v>
      </c>
      <c r="AJ6" s="41">
        <v>10</v>
      </c>
      <c r="AK6" s="41">
        <v>8</v>
      </c>
      <c r="AL6" s="41">
        <v>165</v>
      </c>
      <c r="AM6" s="41">
        <v>19</v>
      </c>
      <c r="AN6" s="41">
        <v>5433</v>
      </c>
      <c r="AO6" s="41">
        <v>76</v>
      </c>
      <c r="AP6" t="str">
        <f t="shared" si="7"/>
        <v>בית שמש</v>
      </c>
      <c r="AQ6">
        <f t="shared" si="0"/>
        <v>29593</v>
      </c>
      <c r="AR6">
        <f t="shared" si="1"/>
        <v>8360</v>
      </c>
      <c r="AS6">
        <f t="shared" si="2"/>
        <v>4271</v>
      </c>
      <c r="AT6">
        <f t="shared" si="3"/>
        <v>6741</v>
      </c>
      <c r="AU6">
        <f t="shared" si="4"/>
        <v>5433</v>
      </c>
      <c r="AW6" s="26">
        <f t="shared" si="8"/>
        <v>13793</v>
      </c>
      <c r="AX6" s="26">
        <f t="shared" si="9"/>
        <v>5129</v>
      </c>
      <c r="AY6" s="26">
        <f t="shared" si="10"/>
        <v>6741</v>
      </c>
      <c r="AZ6" s="14">
        <f t="shared" si="11"/>
        <v>0.46608995370526812</v>
      </c>
      <c r="BA6" s="14">
        <f t="shared" si="5"/>
        <v>0.17331801439529618</v>
      </c>
      <c r="BB6" s="14">
        <f t="shared" si="6"/>
        <v>0.2277903558273916</v>
      </c>
      <c r="BC6" s="44">
        <f t="shared" si="12"/>
        <v>0.86719832392795593</v>
      </c>
      <c r="BD6" s="14">
        <f t="shared" si="13"/>
        <v>0.60610454578409334</v>
      </c>
    </row>
    <row r="7" spans="1:56" ht="15.75" thickBot="1">
      <c r="A7" s="30" t="s">
        <v>253</v>
      </c>
      <c r="B7" s="39">
        <v>3780</v>
      </c>
      <c r="C7" s="41">
        <v>16587</v>
      </c>
      <c r="D7" s="41">
        <v>14069</v>
      </c>
      <c r="E7" s="41">
        <v>72</v>
      </c>
      <c r="F7" s="41">
        <v>13997</v>
      </c>
      <c r="G7" s="41">
        <v>15</v>
      </c>
      <c r="H7" s="41">
        <v>8404</v>
      </c>
      <c r="I7" s="41">
        <v>1</v>
      </c>
      <c r="J7" s="41">
        <v>0</v>
      </c>
      <c r="K7" s="41">
        <v>0</v>
      </c>
      <c r="L7" s="41">
        <v>0</v>
      </c>
      <c r="M7" s="41">
        <v>2</v>
      </c>
      <c r="N7" s="41">
        <v>1</v>
      </c>
      <c r="O7" s="41">
        <v>0</v>
      </c>
      <c r="P7" s="41">
        <v>0</v>
      </c>
      <c r="Q7" s="41">
        <v>154</v>
      </c>
      <c r="R7" s="41">
        <v>2</v>
      </c>
      <c r="S7" s="41">
        <v>1</v>
      </c>
      <c r="T7" s="41">
        <v>137</v>
      </c>
      <c r="U7" s="41">
        <v>3</v>
      </c>
      <c r="V7" s="41">
        <v>1</v>
      </c>
      <c r="W7" s="41">
        <v>0</v>
      </c>
      <c r="X7" s="41">
        <v>737</v>
      </c>
      <c r="Y7" s="41">
        <v>0</v>
      </c>
      <c r="Z7" s="41">
        <v>0</v>
      </c>
      <c r="AA7" s="41">
        <v>1</v>
      </c>
      <c r="AB7" s="41">
        <v>10</v>
      </c>
      <c r="AC7" s="41">
        <v>198</v>
      </c>
      <c r="AD7" s="41">
        <v>0</v>
      </c>
      <c r="AE7" s="41">
        <v>0</v>
      </c>
      <c r="AF7" s="41">
        <v>6</v>
      </c>
      <c r="AG7" s="41">
        <v>4</v>
      </c>
      <c r="AH7" s="41">
        <v>51</v>
      </c>
      <c r="AI7" s="41">
        <v>1</v>
      </c>
      <c r="AJ7" s="41">
        <v>1</v>
      </c>
      <c r="AK7" s="41">
        <v>0</v>
      </c>
      <c r="AL7" s="41">
        <v>20</v>
      </c>
      <c r="AM7" s="41">
        <v>0</v>
      </c>
      <c r="AN7" s="41">
        <v>4247</v>
      </c>
      <c r="AO7" s="41">
        <v>30</v>
      </c>
      <c r="AP7" t="str">
        <f t="shared" si="7"/>
        <v>ביתר עילית</v>
      </c>
      <c r="AQ7">
        <f t="shared" si="0"/>
        <v>13997</v>
      </c>
      <c r="AR7">
        <f t="shared" si="1"/>
        <v>8404</v>
      </c>
      <c r="AS7">
        <f t="shared" si="2"/>
        <v>154</v>
      </c>
      <c r="AT7">
        <f t="shared" si="3"/>
        <v>137</v>
      </c>
      <c r="AU7">
        <f t="shared" si="4"/>
        <v>4247</v>
      </c>
      <c r="AW7" s="26">
        <f t="shared" si="8"/>
        <v>12651</v>
      </c>
      <c r="AX7" s="26">
        <f t="shared" si="9"/>
        <v>891</v>
      </c>
      <c r="AY7" s="26">
        <f t="shared" si="10"/>
        <v>137</v>
      </c>
      <c r="AZ7" s="14">
        <f t="shared" si="11"/>
        <v>0.90383653640065731</v>
      </c>
      <c r="BA7" s="14">
        <f t="shared" si="5"/>
        <v>6.3656497820961638E-2</v>
      </c>
      <c r="BB7" s="14">
        <f t="shared" si="6"/>
        <v>9.7878116739301274E-3</v>
      </c>
      <c r="BC7" s="44">
        <f t="shared" si="12"/>
        <v>0.97728084589554909</v>
      </c>
      <c r="BD7" s="14">
        <f t="shared" si="13"/>
        <v>0.66429531262350805</v>
      </c>
    </row>
    <row r="8" spans="1:56" ht="15.75" thickBot="1">
      <c r="A8" s="30" t="s">
        <v>252</v>
      </c>
      <c r="B8" s="39">
        <v>6100</v>
      </c>
      <c r="C8" s="41">
        <v>96861</v>
      </c>
      <c r="D8" s="41">
        <v>75482</v>
      </c>
      <c r="E8" s="41">
        <v>335</v>
      </c>
      <c r="F8" s="41">
        <v>75147</v>
      </c>
      <c r="G8" s="41">
        <v>918</v>
      </c>
      <c r="H8" s="41">
        <v>44973</v>
      </c>
      <c r="I8" s="41">
        <v>13</v>
      </c>
      <c r="J8" s="41">
        <v>3</v>
      </c>
      <c r="K8" s="41">
        <v>11</v>
      </c>
      <c r="L8" s="41">
        <v>4</v>
      </c>
      <c r="M8" s="41">
        <v>19</v>
      </c>
      <c r="N8" s="41">
        <v>54</v>
      </c>
      <c r="O8" s="41">
        <v>0</v>
      </c>
      <c r="P8" s="41">
        <v>20</v>
      </c>
      <c r="Q8" s="41">
        <v>2676</v>
      </c>
      <c r="R8" s="41">
        <v>93</v>
      </c>
      <c r="S8" s="41">
        <v>165</v>
      </c>
      <c r="T8" s="41">
        <v>3027</v>
      </c>
      <c r="U8" s="41">
        <v>190</v>
      </c>
      <c r="V8" s="41">
        <v>3</v>
      </c>
      <c r="W8" s="41">
        <v>7</v>
      </c>
      <c r="X8" s="41">
        <v>1057</v>
      </c>
      <c r="Y8" s="41">
        <v>6</v>
      </c>
      <c r="Z8" s="41">
        <v>7</v>
      </c>
      <c r="AA8" s="41">
        <v>8</v>
      </c>
      <c r="AB8" s="41">
        <v>872</v>
      </c>
      <c r="AC8" s="41">
        <v>1083</v>
      </c>
      <c r="AD8" s="41">
        <v>11</v>
      </c>
      <c r="AE8" s="41">
        <v>0</v>
      </c>
      <c r="AF8" s="41">
        <v>8</v>
      </c>
      <c r="AG8" s="41">
        <v>12</v>
      </c>
      <c r="AH8" s="41">
        <v>327</v>
      </c>
      <c r="AI8" s="41">
        <v>321</v>
      </c>
      <c r="AJ8" s="41">
        <v>9</v>
      </c>
      <c r="AK8" s="41">
        <v>5</v>
      </c>
      <c r="AL8" s="41">
        <v>139</v>
      </c>
      <c r="AM8" s="41">
        <v>21</v>
      </c>
      <c r="AN8" s="41">
        <v>19085</v>
      </c>
      <c r="AO8" s="41">
        <v>163</v>
      </c>
      <c r="AP8" t="str">
        <f t="shared" si="7"/>
        <v>בני ברק</v>
      </c>
      <c r="AQ8">
        <f t="shared" si="0"/>
        <v>75147</v>
      </c>
      <c r="AR8">
        <f t="shared" si="1"/>
        <v>44973</v>
      </c>
      <c r="AS8">
        <f t="shared" si="2"/>
        <v>2676</v>
      </c>
      <c r="AT8">
        <f t="shared" si="3"/>
        <v>3027</v>
      </c>
      <c r="AU8">
        <f t="shared" si="4"/>
        <v>19085</v>
      </c>
      <c r="AW8" s="26">
        <f t="shared" si="8"/>
        <v>64058</v>
      </c>
      <c r="AX8" s="26">
        <f t="shared" si="9"/>
        <v>3733</v>
      </c>
      <c r="AY8" s="26">
        <f t="shared" si="10"/>
        <v>3027</v>
      </c>
      <c r="AZ8" s="14">
        <f t="shared" si="11"/>
        <v>0.85243589231772388</v>
      </c>
      <c r="BA8" s="14">
        <f t="shared" si="5"/>
        <v>4.9675968435200342E-2</v>
      </c>
      <c r="BB8" s="14">
        <f t="shared" si="6"/>
        <v>4.0281049143678388E-2</v>
      </c>
      <c r="BC8" s="44">
        <f t="shared" si="12"/>
        <v>0.94239290989660263</v>
      </c>
      <c r="BD8" s="14">
        <f t="shared" si="13"/>
        <v>0.70206687689281588</v>
      </c>
    </row>
    <row r="9" spans="1:56" ht="15.75" thickBot="1">
      <c r="A9" s="33" t="s">
        <v>230</v>
      </c>
      <c r="B9" s="39">
        <v>3730</v>
      </c>
      <c r="C9" s="41">
        <v>9282</v>
      </c>
      <c r="D9" s="41">
        <v>6931</v>
      </c>
      <c r="E9" s="41">
        <v>38</v>
      </c>
      <c r="F9" s="41">
        <v>6893</v>
      </c>
      <c r="G9" s="41">
        <v>328</v>
      </c>
      <c r="H9" s="41">
        <v>751</v>
      </c>
      <c r="I9" s="41">
        <v>1</v>
      </c>
      <c r="J9" s="41">
        <v>0</v>
      </c>
      <c r="K9" s="41">
        <v>4</v>
      </c>
      <c r="L9" s="41">
        <v>0</v>
      </c>
      <c r="M9" s="41">
        <v>2</v>
      </c>
      <c r="N9" s="41">
        <v>40</v>
      </c>
      <c r="O9" s="41">
        <v>0</v>
      </c>
      <c r="P9" s="41">
        <v>7</v>
      </c>
      <c r="Q9" s="41">
        <v>1026</v>
      </c>
      <c r="R9" s="41">
        <v>12</v>
      </c>
      <c r="S9" s="41">
        <v>74</v>
      </c>
      <c r="T9" s="41">
        <v>2113</v>
      </c>
      <c r="U9" s="41">
        <v>68</v>
      </c>
      <c r="V9" s="41">
        <v>0</v>
      </c>
      <c r="W9" s="41">
        <v>0</v>
      </c>
      <c r="X9" s="41">
        <v>280</v>
      </c>
      <c r="Y9" s="41">
        <v>0</v>
      </c>
      <c r="Z9" s="41">
        <v>0</v>
      </c>
      <c r="AA9" s="41">
        <v>0</v>
      </c>
      <c r="AB9" s="41">
        <v>777</v>
      </c>
      <c r="AC9" s="41">
        <v>52</v>
      </c>
      <c r="AD9" s="41">
        <v>0</v>
      </c>
      <c r="AE9" s="41">
        <v>0</v>
      </c>
      <c r="AF9" s="41">
        <v>3</v>
      </c>
      <c r="AG9" s="41">
        <v>1</v>
      </c>
      <c r="AH9" s="41">
        <v>122</v>
      </c>
      <c r="AI9" s="41">
        <v>164</v>
      </c>
      <c r="AJ9" s="41">
        <v>2</v>
      </c>
      <c r="AK9" s="41">
        <v>2</v>
      </c>
      <c r="AL9" s="41">
        <v>74</v>
      </c>
      <c r="AM9" s="41">
        <v>96</v>
      </c>
      <c r="AN9" s="41">
        <v>894</v>
      </c>
      <c r="AO9" s="41">
        <v>16</v>
      </c>
      <c r="AP9" t="str">
        <f t="shared" si="7"/>
        <v>גבעת זאב</v>
      </c>
      <c r="AQ9">
        <f t="shared" si="0"/>
        <v>6893</v>
      </c>
      <c r="AR9">
        <f t="shared" si="1"/>
        <v>751</v>
      </c>
      <c r="AS9">
        <f t="shared" si="2"/>
        <v>1026</v>
      </c>
      <c r="AT9">
        <f t="shared" si="3"/>
        <v>2113</v>
      </c>
      <c r="AU9">
        <f t="shared" si="4"/>
        <v>894</v>
      </c>
      <c r="AW9" s="26">
        <f t="shared" si="8"/>
        <v>1645</v>
      </c>
      <c r="AX9" s="26">
        <f t="shared" si="9"/>
        <v>1306</v>
      </c>
      <c r="AY9" s="26">
        <f t="shared" si="10"/>
        <v>2113</v>
      </c>
      <c r="AZ9" s="14">
        <f t="shared" si="11"/>
        <v>0.23864790367039024</v>
      </c>
      <c r="BA9" s="14">
        <f t="shared" si="5"/>
        <v>0.18946757580153778</v>
      </c>
      <c r="BB9" s="14">
        <f t="shared" si="6"/>
        <v>0.30654286957783261</v>
      </c>
      <c r="BC9" s="44">
        <f t="shared" si="12"/>
        <v>0.73465834904976068</v>
      </c>
      <c r="BD9" s="14">
        <f t="shared" si="13"/>
        <v>0.45653495440729486</v>
      </c>
    </row>
    <row r="10" spans="1:56" ht="27" thickBot="1">
      <c r="A10" s="35" t="s">
        <v>234</v>
      </c>
      <c r="B10" s="39">
        <v>2034</v>
      </c>
      <c r="C10" s="41">
        <v>6799</v>
      </c>
      <c r="D10" s="41">
        <v>4471</v>
      </c>
      <c r="E10" s="41">
        <v>53</v>
      </c>
      <c r="F10" s="41">
        <v>4418</v>
      </c>
      <c r="G10" s="41">
        <v>230</v>
      </c>
      <c r="H10" s="41">
        <v>638</v>
      </c>
      <c r="I10" s="41">
        <v>1</v>
      </c>
      <c r="J10" s="41">
        <v>0</v>
      </c>
      <c r="K10" s="41">
        <v>2</v>
      </c>
      <c r="L10" s="41">
        <v>0</v>
      </c>
      <c r="M10" s="41">
        <v>1</v>
      </c>
      <c r="N10" s="41">
        <v>7</v>
      </c>
      <c r="O10" s="41">
        <v>0</v>
      </c>
      <c r="P10" s="41">
        <v>8</v>
      </c>
      <c r="Q10" s="41">
        <v>548</v>
      </c>
      <c r="R10" s="41">
        <v>8</v>
      </c>
      <c r="S10" s="41">
        <v>59</v>
      </c>
      <c r="T10" s="41">
        <v>1475</v>
      </c>
      <c r="U10" s="41">
        <v>16</v>
      </c>
      <c r="V10" s="41">
        <v>0</v>
      </c>
      <c r="W10" s="41">
        <v>0</v>
      </c>
      <c r="X10" s="41">
        <v>94</v>
      </c>
      <c r="Y10" s="41">
        <v>0</v>
      </c>
      <c r="Z10" s="41">
        <v>1</v>
      </c>
      <c r="AA10" s="41">
        <v>1</v>
      </c>
      <c r="AB10" s="41">
        <v>297</v>
      </c>
      <c r="AC10" s="41">
        <v>43</v>
      </c>
      <c r="AD10" s="41">
        <v>1</v>
      </c>
      <c r="AE10" s="41">
        <v>0</v>
      </c>
      <c r="AF10" s="41">
        <v>2</v>
      </c>
      <c r="AG10" s="41">
        <v>7</v>
      </c>
      <c r="AH10" s="41">
        <v>81</v>
      </c>
      <c r="AI10" s="41">
        <v>100</v>
      </c>
      <c r="AJ10" s="41">
        <v>3</v>
      </c>
      <c r="AK10" s="41">
        <v>1</v>
      </c>
      <c r="AL10" s="41">
        <v>34</v>
      </c>
      <c r="AM10" s="41">
        <v>4</v>
      </c>
      <c r="AN10" s="41">
        <v>756</v>
      </c>
      <c r="AO10" s="41">
        <v>11</v>
      </c>
      <c r="AP10" t="str">
        <f t="shared" si="7"/>
        <v>חצור הגלילית</v>
      </c>
      <c r="AQ10">
        <f t="shared" si="0"/>
        <v>4418</v>
      </c>
      <c r="AR10">
        <f t="shared" si="1"/>
        <v>638</v>
      </c>
      <c r="AS10">
        <f t="shared" si="2"/>
        <v>548</v>
      </c>
      <c r="AT10">
        <f t="shared" si="3"/>
        <v>1475</v>
      </c>
      <c r="AU10">
        <f t="shared" si="4"/>
        <v>756</v>
      </c>
      <c r="AW10" s="26">
        <f t="shared" si="8"/>
        <v>1394</v>
      </c>
      <c r="AX10" s="26">
        <f t="shared" si="9"/>
        <v>642</v>
      </c>
      <c r="AY10" s="26">
        <f t="shared" si="10"/>
        <v>1475</v>
      </c>
      <c r="AZ10" s="14">
        <f t="shared" si="11"/>
        <v>0.31552738795835217</v>
      </c>
      <c r="BA10" s="14">
        <f t="shared" si="5"/>
        <v>0.14531462200090539</v>
      </c>
      <c r="BB10" s="14">
        <f t="shared" si="6"/>
        <v>0.33386147578089631</v>
      </c>
      <c r="BC10" s="44">
        <f t="shared" si="12"/>
        <v>0.79470348574015381</v>
      </c>
      <c r="BD10" s="14">
        <f t="shared" si="13"/>
        <v>0.45767575322812054</v>
      </c>
    </row>
    <row r="11" spans="1:56" ht="15.75" thickBot="1">
      <c r="A11" s="30" t="s">
        <v>227</v>
      </c>
      <c r="B11" s="39">
        <v>6700</v>
      </c>
      <c r="C11" s="41">
        <v>33054</v>
      </c>
      <c r="D11" s="41">
        <v>17896</v>
      </c>
      <c r="E11" s="41">
        <v>191</v>
      </c>
      <c r="F11" s="41">
        <v>17705</v>
      </c>
      <c r="G11" s="41">
        <v>986</v>
      </c>
      <c r="H11" s="41">
        <v>702</v>
      </c>
      <c r="I11" s="41">
        <v>2</v>
      </c>
      <c r="J11" s="41">
        <v>1</v>
      </c>
      <c r="K11" s="41">
        <v>13</v>
      </c>
      <c r="L11" s="41">
        <v>0</v>
      </c>
      <c r="M11" s="41">
        <v>15</v>
      </c>
      <c r="N11" s="41">
        <v>33</v>
      </c>
      <c r="O11" s="41">
        <v>0</v>
      </c>
      <c r="P11" s="41">
        <v>25</v>
      </c>
      <c r="Q11" s="41">
        <v>1784</v>
      </c>
      <c r="R11" s="41">
        <v>137</v>
      </c>
      <c r="S11" s="41">
        <v>366</v>
      </c>
      <c r="T11" s="41">
        <v>6264</v>
      </c>
      <c r="U11" s="41">
        <v>108</v>
      </c>
      <c r="V11" s="41">
        <v>6</v>
      </c>
      <c r="W11" s="41">
        <v>8</v>
      </c>
      <c r="X11" s="41">
        <v>293</v>
      </c>
      <c r="Y11" s="41">
        <v>3</v>
      </c>
      <c r="Z11" s="41">
        <v>9</v>
      </c>
      <c r="AA11" s="41">
        <v>3</v>
      </c>
      <c r="AB11" s="41">
        <v>1485</v>
      </c>
      <c r="AC11" s="41">
        <v>212</v>
      </c>
      <c r="AD11" s="41">
        <v>13</v>
      </c>
      <c r="AE11" s="41">
        <v>0</v>
      </c>
      <c r="AF11" s="41">
        <v>12</v>
      </c>
      <c r="AG11" s="41">
        <v>14</v>
      </c>
      <c r="AH11" s="41">
        <v>314</v>
      </c>
      <c r="AI11" s="41">
        <v>655</v>
      </c>
      <c r="AJ11" s="41">
        <v>17</v>
      </c>
      <c r="AK11" s="41">
        <v>4</v>
      </c>
      <c r="AL11" s="41">
        <v>190</v>
      </c>
      <c r="AM11" s="41">
        <v>32</v>
      </c>
      <c r="AN11" s="41">
        <v>3999</v>
      </c>
      <c r="AO11" s="41">
        <v>57</v>
      </c>
      <c r="AP11" t="str">
        <f t="shared" si="7"/>
        <v>טבריה</v>
      </c>
      <c r="AQ11">
        <f t="shared" si="0"/>
        <v>17705</v>
      </c>
      <c r="AR11">
        <f t="shared" si="1"/>
        <v>702</v>
      </c>
      <c r="AS11">
        <f t="shared" si="2"/>
        <v>1784</v>
      </c>
      <c r="AT11">
        <f t="shared" si="3"/>
        <v>6264</v>
      </c>
      <c r="AU11">
        <f t="shared" si="4"/>
        <v>3999</v>
      </c>
      <c r="AW11" s="26">
        <f t="shared" si="8"/>
        <v>4701</v>
      </c>
      <c r="AX11" s="26">
        <f t="shared" si="9"/>
        <v>2077</v>
      </c>
      <c r="AY11" s="26">
        <f t="shared" si="10"/>
        <v>6264</v>
      </c>
      <c r="AZ11" s="14">
        <f t="shared" si="11"/>
        <v>0.2655182151934482</v>
      </c>
      <c r="BA11" s="14">
        <f t="shared" si="5"/>
        <v>0.11731149392826885</v>
      </c>
      <c r="BB11" s="14">
        <f t="shared" si="6"/>
        <v>0.35379836204462017</v>
      </c>
      <c r="BC11" s="44">
        <f t="shared" si="12"/>
        <v>0.73662807116633722</v>
      </c>
      <c r="BD11" s="14">
        <f t="shared" si="13"/>
        <v>0.14932992980216975</v>
      </c>
    </row>
    <row r="12" spans="1:56" ht="15.75" thickBot="1">
      <c r="A12" s="30" t="s">
        <v>229</v>
      </c>
      <c r="B12" s="39">
        <v>46</v>
      </c>
      <c r="C12" s="41">
        <v>2241</v>
      </c>
      <c r="D12" s="41">
        <v>1635</v>
      </c>
      <c r="E12" s="41">
        <v>10</v>
      </c>
      <c r="F12" s="41">
        <v>1625</v>
      </c>
      <c r="G12" s="41">
        <v>94</v>
      </c>
      <c r="H12" s="41">
        <v>33</v>
      </c>
      <c r="I12" s="41">
        <v>0</v>
      </c>
      <c r="J12" s="41">
        <v>0</v>
      </c>
      <c r="K12" s="41">
        <v>2</v>
      </c>
      <c r="L12" s="41">
        <v>0</v>
      </c>
      <c r="M12" s="41">
        <v>4</v>
      </c>
      <c r="N12" s="41">
        <v>14</v>
      </c>
      <c r="O12" s="41">
        <v>0</v>
      </c>
      <c r="P12" s="41">
        <v>0</v>
      </c>
      <c r="Q12" s="41">
        <v>137</v>
      </c>
      <c r="R12" s="41">
        <v>0</v>
      </c>
      <c r="S12" s="41">
        <v>26</v>
      </c>
      <c r="T12" s="41">
        <v>228</v>
      </c>
      <c r="U12" s="41">
        <v>26</v>
      </c>
      <c r="V12" s="41">
        <v>0</v>
      </c>
      <c r="W12" s="41">
        <v>0</v>
      </c>
      <c r="X12" s="41">
        <v>42</v>
      </c>
      <c r="Y12" s="41">
        <v>0</v>
      </c>
      <c r="Z12" s="41">
        <v>0</v>
      </c>
      <c r="AA12" s="41">
        <v>0</v>
      </c>
      <c r="AB12" s="41">
        <v>210</v>
      </c>
      <c r="AC12" s="41">
        <v>32</v>
      </c>
      <c r="AD12" s="41">
        <v>0</v>
      </c>
      <c r="AE12" s="41">
        <v>0</v>
      </c>
      <c r="AF12" s="41">
        <v>1</v>
      </c>
      <c r="AG12" s="41">
        <v>0</v>
      </c>
      <c r="AH12" s="41">
        <v>20</v>
      </c>
      <c r="AI12" s="41">
        <v>45</v>
      </c>
      <c r="AJ12" s="41">
        <v>1</v>
      </c>
      <c r="AK12" s="41">
        <v>0</v>
      </c>
      <c r="AL12" s="41">
        <v>5</v>
      </c>
      <c r="AM12" s="41">
        <v>0</v>
      </c>
      <c r="AN12" s="41">
        <v>705</v>
      </c>
      <c r="AO12" s="41">
        <v>3</v>
      </c>
      <c r="AP12" t="str">
        <f t="shared" si="7"/>
        <v>יבנאל</v>
      </c>
      <c r="AQ12">
        <f t="shared" si="0"/>
        <v>1625</v>
      </c>
      <c r="AR12">
        <f t="shared" si="1"/>
        <v>33</v>
      </c>
      <c r="AS12">
        <f t="shared" si="2"/>
        <v>137</v>
      </c>
      <c r="AT12">
        <f t="shared" si="3"/>
        <v>228</v>
      </c>
      <c r="AU12">
        <f t="shared" si="4"/>
        <v>705</v>
      </c>
      <c r="AW12" s="26">
        <f t="shared" si="8"/>
        <v>738</v>
      </c>
      <c r="AX12" s="26">
        <f t="shared" si="9"/>
        <v>179</v>
      </c>
      <c r="AY12" s="26">
        <f t="shared" si="10"/>
        <v>228</v>
      </c>
      <c r="AZ12" s="14">
        <f t="shared" si="11"/>
        <v>0.45415384615384613</v>
      </c>
      <c r="BA12" s="14">
        <f t="shared" si="5"/>
        <v>0.11015384615384616</v>
      </c>
      <c r="BB12" s="14">
        <f t="shared" si="6"/>
        <v>0.1403076923076923</v>
      </c>
      <c r="BC12" s="44">
        <f t="shared" si="12"/>
        <v>0.70461538461538464</v>
      </c>
      <c r="BD12" s="14">
        <f t="shared" si="13"/>
        <v>4.4715447154471545E-2</v>
      </c>
    </row>
    <row r="13" spans="1:56" ht="15.75" thickBot="1">
      <c r="A13" s="13" t="s">
        <v>205</v>
      </c>
      <c r="B13" s="39">
        <v>831</v>
      </c>
      <c r="C13" s="41">
        <v>6345</v>
      </c>
      <c r="D13" s="41">
        <v>3824</v>
      </c>
      <c r="E13" s="41">
        <v>71</v>
      </c>
      <c r="F13" s="41">
        <v>3753</v>
      </c>
      <c r="G13" s="41">
        <v>224</v>
      </c>
      <c r="H13" s="41">
        <v>369</v>
      </c>
      <c r="I13" s="41">
        <v>7</v>
      </c>
      <c r="J13" s="41">
        <v>2</v>
      </c>
      <c r="K13" s="41">
        <v>10</v>
      </c>
      <c r="L13" s="41">
        <v>2</v>
      </c>
      <c r="M13" s="41">
        <v>2</v>
      </c>
      <c r="N13" s="41">
        <v>13</v>
      </c>
      <c r="O13" s="41">
        <v>0</v>
      </c>
      <c r="P13" s="41">
        <v>8</v>
      </c>
      <c r="Q13" s="41">
        <v>592</v>
      </c>
      <c r="R13" s="41">
        <v>41</v>
      </c>
      <c r="S13" s="41">
        <v>38</v>
      </c>
      <c r="T13" s="41">
        <v>929</v>
      </c>
      <c r="U13" s="41">
        <v>51</v>
      </c>
      <c r="V13" s="41">
        <v>1</v>
      </c>
      <c r="W13" s="41">
        <v>1</v>
      </c>
      <c r="X13" s="41">
        <v>69</v>
      </c>
      <c r="Y13" s="41">
        <v>2</v>
      </c>
      <c r="Z13" s="41">
        <v>26</v>
      </c>
      <c r="AA13" s="41">
        <v>2</v>
      </c>
      <c r="AB13" s="41">
        <v>231</v>
      </c>
      <c r="AC13" s="41">
        <v>68</v>
      </c>
      <c r="AD13" s="41">
        <v>3</v>
      </c>
      <c r="AE13" s="41">
        <v>0</v>
      </c>
      <c r="AF13" s="41">
        <v>8</v>
      </c>
      <c r="AG13" s="41">
        <v>1</v>
      </c>
      <c r="AH13" s="41">
        <v>78</v>
      </c>
      <c r="AI13" s="41">
        <v>204</v>
      </c>
      <c r="AJ13" s="41">
        <v>2</v>
      </c>
      <c r="AK13" s="41">
        <v>5</v>
      </c>
      <c r="AL13" s="41">
        <v>54</v>
      </c>
      <c r="AM13" s="41">
        <v>6</v>
      </c>
      <c r="AN13" s="41">
        <v>704</v>
      </c>
      <c r="AO13" s="41">
        <v>11</v>
      </c>
      <c r="AP13" t="str">
        <f t="shared" si="7"/>
        <v>ירוחם</v>
      </c>
      <c r="AQ13">
        <f t="shared" si="0"/>
        <v>3753</v>
      </c>
      <c r="AR13">
        <f t="shared" si="1"/>
        <v>369</v>
      </c>
      <c r="AS13">
        <f t="shared" si="2"/>
        <v>592</v>
      </c>
      <c r="AT13">
        <f t="shared" si="3"/>
        <v>929</v>
      </c>
      <c r="AU13">
        <f t="shared" si="4"/>
        <v>704</v>
      </c>
      <c r="AW13" s="26">
        <f t="shared" si="8"/>
        <v>1073</v>
      </c>
      <c r="AX13" s="26">
        <f t="shared" si="9"/>
        <v>661</v>
      </c>
      <c r="AY13" s="26">
        <f t="shared" si="10"/>
        <v>929</v>
      </c>
      <c r="AZ13" s="14">
        <f t="shared" si="11"/>
        <v>0.28590460964561681</v>
      </c>
      <c r="BA13" s="14">
        <f t="shared" si="5"/>
        <v>0.1761257660538236</v>
      </c>
      <c r="BB13" s="14">
        <f t="shared" si="6"/>
        <v>0.24753530508926191</v>
      </c>
      <c r="BC13" s="44">
        <f t="shared" si="12"/>
        <v>0.7095656807887023</v>
      </c>
      <c r="BD13" s="14">
        <f t="shared" si="13"/>
        <v>0.34389561975768873</v>
      </c>
    </row>
    <row r="14" spans="1:56" ht="15.75" thickBot="1">
      <c r="A14" s="30" t="s">
        <v>239</v>
      </c>
      <c r="B14" s="39">
        <v>3000</v>
      </c>
      <c r="C14" s="41">
        <v>373238</v>
      </c>
      <c r="D14" s="41">
        <v>243038</v>
      </c>
      <c r="E14" s="41">
        <v>1899</v>
      </c>
      <c r="F14" s="41">
        <v>241139</v>
      </c>
      <c r="G14" s="41">
        <v>15717</v>
      </c>
      <c r="H14" s="41">
        <v>53631</v>
      </c>
      <c r="I14" s="41">
        <v>787</v>
      </c>
      <c r="J14" s="41">
        <v>12</v>
      </c>
      <c r="K14" s="41">
        <v>109</v>
      </c>
      <c r="L14" s="41">
        <v>8</v>
      </c>
      <c r="M14" s="41">
        <v>1110</v>
      </c>
      <c r="N14" s="41">
        <v>753</v>
      </c>
      <c r="O14" s="41">
        <v>0</v>
      </c>
      <c r="P14" s="41">
        <v>188</v>
      </c>
      <c r="Q14" s="41">
        <v>28432</v>
      </c>
      <c r="R14" s="41">
        <v>413</v>
      </c>
      <c r="S14" s="41">
        <v>2406</v>
      </c>
      <c r="T14" s="41">
        <v>49658</v>
      </c>
      <c r="U14" s="41">
        <v>10730</v>
      </c>
      <c r="V14" s="41">
        <v>36</v>
      </c>
      <c r="W14" s="41">
        <v>32</v>
      </c>
      <c r="X14" s="41">
        <v>8307</v>
      </c>
      <c r="Y14" s="41">
        <v>25</v>
      </c>
      <c r="Z14" s="41">
        <v>651</v>
      </c>
      <c r="AA14" s="41">
        <v>79</v>
      </c>
      <c r="AB14" s="41">
        <v>16810</v>
      </c>
      <c r="AC14" s="41">
        <v>1625</v>
      </c>
      <c r="AD14" s="41">
        <v>87</v>
      </c>
      <c r="AE14" s="41">
        <v>0</v>
      </c>
      <c r="AF14" s="41">
        <v>172</v>
      </c>
      <c r="AG14" s="41">
        <v>80</v>
      </c>
      <c r="AH14" s="41">
        <v>4625</v>
      </c>
      <c r="AI14" s="41">
        <v>4983</v>
      </c>
      <c r="AJ14" s="41">
        <v>98</v>
      </c>
      <c r="AK14" s="41">
        <v>239</v>
      </c>
      <c r="AL14" s="41">
        <v>1555</v>
      </c>
      <c r="AM14" s="41">
        <v>268</v>
      </c>
      <c r="AN14" s="41">
        <v>37513</v>
      </c>
      <c r="AO14" s="41">
        <v>644</v>
      </c>
      <c r="AP14" t="str">
        <f t="shared" si="7"/>
        <v>ירושלים</v>
      </c>
      <c r="AQ14">
        <f t="shared" si="0"/>
        <v>241139</v>
      </c>
      <c r="AR14">
        <f t="shared" si="1"/>
        <v>53631</v>
      </c>
      <c r="AS14">
        <f t="shared" si="2"/>
        <v>28432</v>
      </c>
      <c r="AT14">
        <f t="shared" si="3"/>
        <v>49658</v>
      </c>
      <c r="AU14">
        <f t="shared" si="4"/>
        <v>37513</v>
      </c>
      <c r="AW14" s="26">
        <f t="shared" si="8"/>
        <v>91144</v>
      </c>
      <c r="AX14" s="26">
        <f t="shared" si="9"/>
        <v>36739</v>
      </c>
      <c r="AY14" s="26">
        <f t="shared" si="10"/>
        <v>49658</v>
      </c>
      <c r="AZ14" s="14">
        <f t="shared" si="11"/>
        <v>0.37797287041913585</v>
      </c>
      <c r="BA14" s="14">
        <f t="shared" si="5"/>
        <v>0.1523561099614745</v>
      </c>
      <c r="BB14" s="14">
        <f t="shared" si="6"/>
        <v>0.20593101903881164</v>
      </c>
      <c r="BC14" s="44">
        <f t="shared" si="12"/>
        <v>0.736259999419422</v>
      </c>
      <c r="BD14" s="14">
        <f t="shared" si="13"/>
        <v>0.58842052137277279</v>
      </c>
    </row>
    <row r="15" spans="1:56" ht="15.75" thickBot="1">
      <c r="A15" s="33" t="s">
        <v>309</v>
      </c>
      <c r="B15" s="39">
        <v>696</v>
      </c>
      <c r="C15" s="41">
        <v>3461</v>
      </c>
      <c r="D15" s="41">
        <v>2393</v>
      </c>
      <c r="E15" s="41">
        <v>13</v>
      </c>
      <c r="F15" s="41">
        <v>2380</v>
      </c>
      <c r="G15" s="41">
        <v>2</v>
      </c>
      <c r="H15" s="41">
        <v>699</v>
      </c>
      <c r="I15" s="41">
        <v>3</v>
      </c>
      <c r="J15" s="41">
        <v>0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41">
        <v>0</v>
      </c>
      <c r="Q15" s="41">
        <v>111</v>
      </c>
      <c r="R15" s="41">
        <v>0</v>
      </c>
      <c r="S15" s="41">
        <v>0</v>
      </c>
      <c r="T15" s="41">
        <v>127</v>
      </c>
      <c r="U15" s="41">
        <v>2</v>
      </c>
      <c r="V15" s="41">
        <v>0</v>
      </c>
      <c r="W15" s="41">
        <v>0</v>
      </c>
      <c r="X15" s="41">
        <v>1278</v>
      </c>
      <c r="Y15" s="41">
        <v>1</v>
      </c>
      <c r="Z15" s="41">
        <v>0</v>
      </c>
      <c r="AA15" s="41">
        <v>0</v>
      </c>
      <c r="AB15" s="41">
        <v>4</v>
      </c>
      <c r="AC15" s="41">
        <v>4</v>
      </c>
      <c r="AD15" s="41">
        <v>0</v>
      </c>
      <c r="AE15" s="41">
        <v>0</v>
      </c>
      <c r="AF15" s="41">
        <v>0</v>
      </c>
      <c r="AG15" s="41">
        <v>0</v>
      </c>
      <c r="AH15" s="41">
        <v>7</v>
      </c>
      <c r="AI15" s="41">
        <v>0</v>
      </c>
      <c r="AJ15" s="41">
        <v>0</v>
      </c>
      <c r="AK15" s="41">
        <v>1</v>
      </c>
      <c r="AL15" s="41">
        <v>38</v>
      </c>
      <c r="AM15" s="41">
        <v>0</v>
      </c>
      <c r="AN15" s="41">
        <v>103</v>
      </c>
      <c r="AO15" s="41">
        <v>5</v>
      </c>
      <c r="AP15" t="str">
        <f t="shared" si="7"/>
        <v>כפר חב"ד</v>
      </c>
      <c r="AQ15">
        <f t="shared" si="0"/>
        <v>2380</v>
      </c>
      <c r="AR15">
        <f t="shared" si="1"/>
        <v>699</v>
      </c>
      <c r="AS15">
        <f t="shared" si="2"/>
        <v>111</v>
      </c>
      <c r="AT15">
        <f t="shared" si="3"/>
        <v>127</v>
      </c>
      <c r="AU15">
        <f t="shared" si="4"/>
        <v>103</v>
      </c>
      <c r="AW15" s="26">
        <f t="shared" si="8"/>
        <v>802</v>
      </c>
      <c r="AX15" s="26">
        <f t="shared" si="9"/>
        <v>1389</v>
      </c>
      <c r="AY15" s="26">
        <f t="shared" si="10"/>
        <v>127</v>
      </c>
      <c r="AZ15" s="14">
        <f t="shared" si="11"/>
        <v>0.33697478991596641</v>
      </c>
      <c r="BA15" s="14">
        <f t="shared" si="5"/>
        <v>0.5836134453781513</v>
      </c>
      <c r="BB15" s="14">
        <f t="shared" si="6"/>
        <v>5.3361344537815124E-2</v>
      </c>
      <c r="BC15" s="44">
        <f t="shared" si="12"/>
        <v>0.97394957983193287</v>
      </c>
      <c r="BD15" s="14">
        <f t="shared" si="13"/>
        <v>0.87157107231920194</v>
      </c>
    </row>
    <row r="16" spans="1:56" ht="27" thickBot="1">
      <c r="A16" s="30" t="s">
        <v>254</v>
      </c>
      <c r="B16" s="39">
        <v>3797</v>
      </c>
      <c r="C16" s="41">
        <v>20927</v>
      </c>
      <c r="D16" s="41">
        <v>18979</v>
      </c>
      <c r="E16" s="41">
        <v>115</v>
      </c>
      <c r="F16" s="41">
        <v>18864</v>
      </c>
      <c r="G16" s="41">
        <v>14</v>
      </c>
      <c r="H16" s="41">
        <v>14532</v>
      </c>
      <c r="I16" s="41">
        <v>1</v>
      </c>
      <c r="J16" s="41">
        <v>0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0</v>
      </c>
      <c r="Q16" s="41">
        <v>302</v>
      </c>
      <c r="R16" s="41">
        <v>0</v>
      </c>
      <c r="S16" s="41">
        <v>2</v>
      </c>
      <c r="T16" s="41">
        <v>111</v>
      </c>
      <c r="U16" s="41">
        <v>3</v>
      </c>
      <c r="V16" s="41">
        <v>1</v>
      </c>
      <c r="W16" s="41">
        <v>2</v>
      </c>
      <c r="X16" s="41">
        <v>166</v>
      </c>
      <c r="Y16" s="41">
        <v>0</v>
      </c>
      <c r="Z16" s="41">
        <v>0</v>
      </c>
      <c r="AA16" s="41">
        <v>0</v>
      </c>
      <c r="AB16" s="41">
        <v>13</v>
      </c>
      <c r="AC16" s="41">
        <v>247</v>
      </c>
      <c r="AD16" s="41">
        <v>1</v>
      </c>
      <c r="AE16" s="41">
        <v>0</v>
      </c>
      <c r="AF16" s="41">
        <v>1</v>
      </c>
      <c r="AG16" s="41">
        <v>6</v>
      </c>
      <c r="AH16" s="41">
        <v>42</v>
      </c>
      <c r="AI16" s="41">
        <v>2</v>
      </c>
      <c r="AJ16" s="41">
        <v>0</v>
      </c>
      <c r="AK16" s="41">
        <v>1</v>
      </c>
      <c r="AL16" s="41">
        <v>14</v>
      </c>
      <c r="AM16" s="41">
        <v>1</v>
      </c>
      <c r="AN16" s="41">
        <v>3402</v>
      </c>
      <c r="AO16" s="41">
        <v>36</v>
      </c>
      <c r="AP16" t="str">
        <f t="shared" si="7"/>
        <v>מודיעין עילית</v>
      </c>
      <c r="AQ16">
        <f t="shared" si="0"/>
        <v>18864</v>
      </c>
      <c r="AR16">
        <f t="shared" si="1"/>
        <v>14532</v>
      </c>
      <c r="AS16">
        <f t="shared" si="2"/>
        <v>302</v>
      </c>
      <c r="AT16">
        <f t="shared" si="3"/>
        <v>111</v>
      </c>
      <c r="AU16">
        <f t="shared" si="4"/>
        <v>3402</v>
      </c>
      <c r="AW16" s="26">
        <f t="shared" si="8"/>
        <v>17934</v>
      </c>
      <c r="AX16" s="26">
        <f t="shared" si="9"/>
        <v>468</v>
      </c>
      <c r="AY16" s="26">
        <f t="shared" si="10"/>
        <v>111</v>
      </c>
      <c r="AZ16" s="14">
        <f t="shared" si="11"/>
        <v>0.95069974554707382</v>
      </c>
      <c r="BA16" s="14">
        <f t="shared" si="5"/>
        <v>2.4809160305343511E-2</v>
      </c>
      <c r="BB16" s="14">
        <f t="shared" si="6"/>
        <v>5.8842239185750633E-3</v>
      </c>
      <c r="BC16" s="44">
        <f t="shared" si="12"/>
        <v>0.98139312977099236</v>
      </c>
      <c r="BD16" s="14">
        <f t="shared" si="13"/>
        <v>0.81030444964871196</v>
      </c>
    </row>
    <row r="17" spans="1:56" ht="15.75" thickBot="1">
      <c r="A17" s="33" t="s">
        <v>210</v>
      </c>
      <c r="B17" s="39">
        <v>246</v>
      </c>
      <c r="C17" s="41">
        <v>18214</v>
      </c>
      <c r="D17" s="41">
        <v>13349</v>
      </c>
      <c r="E17" s="41">
        <v>147</v>
      </c>
      <c r="F17" s="41">
        <v>13202</v>
      </c>
      <c r="G17" s="41">
        <v>187</v>
      </c>
      <c r="H17" s="41">
        <v>889</v>
      </c>
      <c r="I17" s="41">
        <v>2</v>
      </c>
      <c r="J17" s="41">
        <v>2</v>
      </c>
      <c r="K17" s="41">
        <v>4</v>
      </c>
      <c r="L17" s="41">
        <v>3</v>
      </c>
      <c r="M17" s="41">
        <v>6</v>
      </c>
      <c r="N17" s="41">
        <v>33</v>
      </c>
      <c r="O17" s="41">
        <v>0</v>
      </c>
      <c r="P17" s="41">
        <v>10</v>
      </c>
      <c r="Q17" s="41">
        <v>1436</v>
      </c>
      <c r="R17" s="41">
        <v>66</v>
      </c>
      <c r="S17" s="41">
        <v>92</v>
      </c>
      <c r="T17" s="41">
        <v>3509</v>
      </c>
      <c r="U17" s="41">
        <v>34</v>
      </c>
      <c r="V17" s="41">
        <v>2</v>
      </c>
      <c r="W17" s="41">
        <v>5</v>
      </c>
      <c r="X17" s="41">
        <v>220</v>
      </c>
      <c r="Y17" s="41">
        <v>3</v>
      </c>
      <c r="Z17" s="41">
        <v>1</v>
      </c>
      <c r="AA17" s="41">
        <v>5</v>
      </c>
      <c r="AB17" s="41">
        <v>201</v>
      </c>
      <c r="AC17" s="41">
        <v>122</v>
      </c>
      <c r="AD17" s="41">
        <v>1</v>
      </c>
      <c r="AE17" s="41">
        <v>0</v>
      </c>
      <c r="AF17" s="41">
        <v>14</v>
      </c>
      <c r="AG17" s="41">
        <v>12</v>
      </c>
      <c r="AH17" s="41">
        <v>125</v>
      </c>
      <c r="AI17" s="41">
        <v>324</v>
      </c>
      <c r="AJ17" s="41">
        <v>3</v>
      </c>
      <c r="AK17" s="41">
        <v>4</v>
      </c>
      <c r="AL17" s="41">
        <v>66</v>
      </c>
      <c r="AM17" s="41">
        <v>12</v>
      </c>
      <c r="AN17" s="41">
        <v>5809</v>
      </c>
      <c r="AO17" s="41">
        <v>30</v>
      </c>
      <c r="AP17" t="str">
        <f t="shared" si="7"/>
        <v>נתיבות</v>
      </c>
      <c r="AQ17">
        <f t="shared" si="0"/>
        <v>13202</v>
      </c>
      <c r="AR17">
        <f t="shared" si="1"/>
        <v>889</v>
      </c>
      <c r="AS17">
        <f t="shared" si="2"/>
        <v>1436</v>
      </c>
      <c r="AT17">
        <f t="shared" si="3"/>
        <v>3509</v>
      </c>
      <c r="AU17">
        <f t="shared" si="4"/>
        <v>5809</v>
      </c>
      <c r="AW17" s="26">
        <f t="shared" si="8"/>
        <v>6698</v>
      </c>
      <c r="AX17" s="26">
        <f t="shared" si="9"/>
        <v>1656</v>
      </c>
      <c r="AY17" s="26">
        <f t="shared" si="10"/>
        <v>3509</v>
      </c>
      <c r="AZ17" s="14">
        <f t="shared" si="11"/>
        <v>0.50734737161036203</v>
      </c>
      <c r="BA17" s="14">
        <f t="shared" si="5"/>
        <v>0.12543554006968641</v>
      </c>
      <c r="BB17" s="14">
        <f t="shared" si="6"/>
        <v>0.26579306165732464</v>
      </c>
      <c r="BC17" s="44">
        <f t="shared" si="12"/>
        <v>0.89857597333737305</v>
      </c>
      <c r="BD17" s="14">
        <f t="shared" si="13"/>
        <v>0.13272618692146909</v>
      </c>
    </row>
    <row r="18" spans="1:56" ht="15.75" thickBot="1">
      <c r="A18" s="30" t="s">
        <v>249</v>
      </c>
      <c r="B18" s="39">
        <v>3660</v>
      </c>
      <c r="C18" s="41">
        <v>1768</v>
      </c>
      <c r="D18" s="41">
        <v>1305</v>
      </c>
      <c r="E18" s="41">
        <v>5</v>
      </c>
      <c r="F18" s="41">
        <v>1300</v>
      </c>
      <c r="G18" s="41">
        <v>7</v>
      </c>
      <c r="H18" s="41">
        <v>335</v>
      </c>
      <c r="I18" s="41">
        <v>0</v>
      </c>
      <c r="J18" s="41">
        <v>1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41">
        <v>0</v>
      </c>
      <c r="Q18" s="41">
        <v>65</v>
      </c>
      <c r="R18" s="41">
        <v>0</v>
      </c>
      <c r="S18" s="41">
        <v>0</v>
      </c>
      <c r="T18" s="41">
        <v>23</v>
      </c>
      <c r="U18" s="41">
        <v>0</v>
      </c>
      <c r="V18" s="41">
        <v>0</v>
      </c>
      <c r="W18" s="41">
        <v>0</v>
      </c>
      <c r="X18" s="41">
        <v>179</v>
      </c>
      <c r="Y18" s="41">
        <v>0</v>
      </c>
      <c r="Z18" s="41">
        <v>0</v>
      </c>
      <c r="AA18" s="41">
        <v>0</v>
      </c>
      <c r="AB18" s="41">
        <v>1</v>
      </c>
      <c r="AC18" s="41">
        <v>99</v>
      </c>
      <c r="AD18" s="41">
        <v>0</v>
      </c>
      <c r="AE18" s="41">
        <v>0</v>
      </c>
      <c r="AF18" s="41">
        <v>0</v>
      </c>
      <c r="AG18" s="41">
        <v>5</v>
      </c>
      <c r="AH18" s="41">
        <v>12</v>
      </c>
      <c r="AI18" s="41">
        <v>1</v>
      </c>
      <c r="AJ18" s="41">
        <v>0</v>
      </c>
      <c r="AK18" s="41">
        <v>1</v>
      </c>
      <c r="AL18" s="41">
        <v>6</v>
      </c>
      <c r="AM18" s="41">
        <v>0</v>
      </c>
      <c r="AN18" s="41">
        <v>565</v>
      </c>
      <c r="AO18" s="41">
        <v>3</v>
      </c>
      <c r="AP18" t="str">
        <f t="shared" si="7"/>
        <v>עמנואל</v>
      </c>
      <c r="AQ18">
        <f t="shared" si="0"/>
        <v>1300</v>
      </c>
      <c r="AR18">
        <f t="shared" si="1"/>
        <v>335</v>
      </c>
      <c r="AS18">
        <f t="shared" si="2"/>
        <v>65</v>
      </c>
      <c r="AT18">
        <f t="shared" si="3"/>
        <v>23</v>
      </c>
      <c r="AU18">
        <f t="shared" si="4"/>
        <v>565</v>
      </c>
      <c r="AW18" s="26">
        <f t="shared" si="8"/>
        <v>900</v>
      </c>
      <c r="AX18" s="26">
        <f t="shared" si="9"/>
        <v>244</v>
      </c>
      <c r="AY18" s="26">
        <f t="shared" si="10"/>
        <v>23</v>
      </c>
      <c r="AZ18" s="14">
        <f t="shared" si="11"/>
        <v>0.69230769230769229</v>
      </c>
      <c r="BA18" s="14">
        <f t="shared" si="5"/>
        <v>0.18769230769230769</v>
      </c>
      <c r="BB18" s="14">
        <f t="shared" si="6"/>
        <v>1.7692307692307691E-2</v>
      </c>
      <c r="BC18" s="44">
        <f t="shared" si="12"/>
        <v>0.89769230769230768</v>
      </c>
      <c r="BD18" s="14">
        <f t="shared" si="13"/>
        <v>0.37222222222222223</v>
      </c>
    </row>
    <row r="19" spans="1:56" ht="15.75" thickBot="1">
      <c r="A19" s="30" t="s">
        <v>238</v>
      </c>
      <c r="B19" s="39">
        <v>8000</v>
      </c>
      <c r="C19" s="41">
        <v>20991</v>
      </c>
      <c r="D19" s="41">
        <v>12788</v>
      </c>
      <c r="E19" s="41">
        <v>159</v>
      </c>
      <c r="F19" s="41">
        <v>12629</v>
      </c>
      <c r="G19" s="41">
        <v>496</v>
      </c>
      <c r="H19" s="41">
        <v>1337</v>
      </c>
      <c r="I19" s="41">
        <v>14</v>
      </c>
      <c r="J19" s="41">
        <v>0</v>
      </c>
      <c r="K19" s="41">
        <v>11</v>
      </c>
      <c r="L19" s="41">
        <v>2</v>
      </c>
      <c r="M19" s="41">
        <v>25</v>
      </c>
      <c r="N19" s="41">
        <v>29</v>
      </c>
      <c r="O19" s="41">
        <v>0</v>
      </c>
      <c r="P19" s="41">
        <v>14</v>
      </c>
      <c r="Q19" s="41">
        <v>1638</v>
      </c>
      <c r="R19" s="41">
        <v>57</v>
      </c>
      <c r="S19" s="41">
        <v>166</v>
      </c>
      <c r="T19" s="41">
        <v>3548</v>
      </c>
      <c r="U19" s="41">
        <v>89</v>
      </c>
      <c r="V19" s="41">
        <v>2</v>
      </c>
      <c r="W19" s="41">
        <v>6</v>
      </c>
      <c r="X19" s="41">
        <v>1218</v>
      </c>
      <c r="Y19" s="41">
        <v>4</v>
      </c>
      <c r="Z19" s="41">
        <v>23</v>
      </c>
      <c r="AA19" s="41">
        <v>3</v>
      </c>
      <c r="AB19" s="41">
        <v>515</v>
      </c>
      <c r="AC19" s="41">
        <v>219</v>
      </c>
      <c r="AD19" s="41">
        <v>2</v>
      </c>
      <c r="AE19" s="41">
        <v>0</v>
      </c>
      <c r="AF19" s="41">
        <v>5</v>
      </c>
      <c r="AG19" s="41">
        <v>12</v>
      </c>
      <c r="AH19" s="41">
        <v>173</v>
      </c>
      <c r="AI19" s="41">
        <v>194</v>
      </c>
      <c r="AJ19" s="41">
        <v>8</v>
      </c>
      <c r="AK19" s="41">
        <v>4</v>
      </c>
      <c r="AL19" s="41">
        <v>159</v>
      </c>
      <c r="AM19" s="41">
        <v>10</v>
      </c>
      <c r="AN19" s="41">
        <v>2646</v>
      </c>
      <c r="AO19" s="41">
        <v>38</v>
      </c>
      <c r="AP19" t="str">
        <f t="shared" si="7"/>
        <v>צפת</v>
      </c>
      <c r="AQ19">
        <f t="shared" si="0"/>
        <v>12629</v>
      </c>
      <c r="AR19">
        <f t="shared" si="1"/>
        <v>1337</v>
      </c>
      <c r="AS19">
        <f t="shared" si="2"/>
        <v>1638</v>
      </c>
      <c r="AT19">
        <f t="shared" si="3"/>
        <v>3548</v>
      </c>
      <c r="AU19">
        <f t="shared" si="4"/>
        <v>2646</v>
      </c>
      <c r="AW19" s="26">
        <f t="shared" si="8"/>
        <v>3983</v>
      </c>
      <c r="AX19" s="26">
        <f t="shared" si="9"/>
        <v>2856</v>
      </c>
      <c r="AY19" s="26">
        <f t="shared" si="10"/>
        <v>3548</v>
      </c>
      <c r="AZ19" s="14">
        <f t="shared" si="11"/>
        <v>0.31538522448333201</v>
      </c>
      <c r="BA19" s="14">
        <f t="shared" si="5"/>
        <v>0.22614617151001662</v>
      </c>
      <c r="BB19" s="14">
        <f t="shared" si="6"/>
        <v>0.28094069205796185</v>
      </c>
      <c r="BC19" s="44">
        <f t="shared" si="12"/>
        <v>0.82247208805131056</v>
      </c>
      <c r="BD19" s="14">
        <f t="shared" si="13"/>
        <v>0.33567662565905099</v>
      </c>
    </row>
    <row r="20" spans="1:56" ht="15.75" thickBot="1">
      <c r="A20" s="30" t="s">
        <v>344</v>
      </c>
      <c r="B20" s="39">
        <v>1137</v>
      </c>
      <c r="C20" s="41">
        <v>2199</v>
      </c>
      <c r="D20" s="41">
        <v>1631</v>
      </c>
      <c r="E20" s="41">
        <v>10</v>
      </c>
      <c r="F20" s="41">
        <v>1621</v>
      </c>
      <c r="G20" s="41">
        <v>8</v>
      </c>
      <c r="H20" s="41">
        <v>1137</v>
      </c>
      <c r="I20" s="41">
        <v>0</v>
      </c>
      <c r="J20" s="41">
        <v>0</v>
      </c>
      <c r="K20" s="41">
        <v>0</v>
      </c>
      <c r="L20" s="41">
        <v>0</v>
      </c>
      <c r="M20" s="41">
        <v>0</v>
      </c>
      <c r="N20" s="41">
        <v>1</v>
      </c>
      <c r="O20" s="41">
        <v>0</v>
      </c>
      <c r="P20" s="41">
        <v>0</v>
      </c>
      <c r="Q20" s="41">
        <v>61</v>
      </c>
      <c r="R20" s="41">
        <v>0</v>
      </c>
      <c r="S20" s="41">
        <v>1</v>
      </c>
      <c r="T20" s="41">
        <v>28</v>
      </c>
      <c r="U20" s="41">
        <v>4</v>
      </c>
      <c r="V20" s="41">
        <v>0</v>
      </c>
      <c r="W20" s="41">
        <v>0</v>
      </c>
      <c r="X20" s="41">
        <v>27</v>
      </c>
      <c r="Y20" s="41">
        <v>0</v>
      </c>
      <c r="Z20" s="41">
        <v>0</v>
      </c>
      <c r="AA20" s="41">
        <v>0</v>
      </c>
      <c r="AB20" s="41">
        <v>9</v>
      </c>
      <c r="AC20" s="41">
        <v>22</v>
      </c>
      <c r="AD20" s="41">
        <v>0</v>
      </c>
      <c r="AE20" s="41">
        <v>0</v>
      </c>
      <c r="AF20" s="41">
        <v>1</v>
      </c>
      <c r="AG20" s="41">
        <v>1</v>
      </c>
      <c r="AH20" s="41">
        <v>15</v>
      </c>
      <c r="AI20" s="41">
        <v>0</v>
      </c>
      <c r="AJ20" s="41">
        <v>0</v>
      </c>
      <c r="AK20" s="41">
        <v>0</v>
      </c>
      <c r="AL20" s="41">
        <v>6</v>
      </c>
      <c r="AM20" s="41">
        <v>0</v>
      </c>
      <c r="AN20" s="41">
        <v>300</v>
      </c>
      <c r="AO20" s="41">
        <v>4</v>
      </c>
      <c r="AP20" t="str">
        <f t="shared" si="7"/>
        <v>קרית יערים</v>
      </c>
      <c r="AQ20">
        <f t="shared" si="0"/>
        <v>1621</v>
      </c>
      <c r="AR20">
        <f t="shared" si="1"/>
        <v>1137</v>
      </c>
      <c r="AS20">
        <f t="shared" si="2"/>
        <v>61</v>
      </c>
      <c r="AT20">
        <f t="shared" si="3"/>
        <v>28</v>
      </c>
      <c r="AU20">
        <f t="shared" si="4"/>
        <v>300</v>
      </c>
      <c r="AW20" s="26">
        <f t="shared" si="8"/>
        <v>1437</v>
      </c>
      <c r="AX20" s="26">
        <f t="shared" si="9"/>
        <v>88</v>
      </c>
      <c r="AY20" s="26">
        <f t="shared" si="10"/>
        <v>28</v>
      </c>
      <c r="AZ20" s="14">
        <f t="shared" si="11"/>
        <v>0.8864898210980876</v>
      </c>
      <c r="BA20" s="14">
        <f t="shared" si="5"/>
        <v>5.4287476866132015E-2</v>
      </c>
      <c r="BB20" s="14">
        <f t="shared" si="6"/>
        <v>1.7273288093769278E-2</v>
      </c>
      <c r="BC20" s="44">
        <f t="shared" si="12"/>
        <v>0.95805058605798887</v>
      </c>
      <c r="BD20" s="14">
        <f t="shared" si="13"/>
        <v>0.79123173277661796</v>
      </c>
    </row>
    <row r="21" spans="1:56" ht="27" thickBot="1">
      <c r="A21" s="33" t="s">
        <v>345</v>
      </c>
      <c r="B21" s="39">
        <v>1034</v>
      </c>
      <c r="C21" s="41">
        <v>15854</v>
      </c>
      <c r="D21" s="41">
        <v>9710</v>
      </c>
      <c r="E21" s="41">
        <v>157</v>
      </c>
      <c r="F21" s="41">
        <v>9553</v>
      </c>
      <c r="G21" s="41">
        <v>467</v>
      </c>
      <c r="H21" s="41">
        <v>384</v>
      </c>
      <c r="I21" s="41">
        <v>0</v>
      </c>
      <c r="J21" s="41">
        <v>2</v>
      </c>
      <c r="K21" s="41">
        <v>5</v>
      </c>
      <c r="L21" s="41">
        <v>2</v>
      </c>
      <c r="M21" s="41">
        <v>0</v>
      </c>
      <c r="N21" s="41">
        <v>28</v>
      </c>
      <c r="O21" s="41">
        <v>0</v>
      </c>
      <c r="P21" s="41">
        <v>15</v>
      </c>
      <c r="Q21" s="41">
        <v>1500</v>
      </c>
      <c r="R21" s="41">
        <v>34</v>
      </c>
      <c r="S21" s="41">
        <v>159</v>
      </c>
      <c r="T21" s="41">
        <v>2670</v>
      </c>
      <c r="U21" s="41">
        <v>44</v>
      </c>
      <c r="V21" s="41">
        <v>1</v>
      </c>
      <c r="W21" s="41">
        <v>1</v>
      </c>
      <c r="X21" s="41">
        <v>936</v>
      </c>
      <c r="Y21" s="41">
        <v>6</v>
      </c>
      <c r="Z21" s="41">
        <v>6</v>
      </c>
      <c r="AA21" s="41">
        <v>4</v>
      </c>
      <c r="AB21" s="41">
        <v>365</v>
      </c>
      <c r="AC21" s="41">
        <v>127</v>
      </c>
      <c r="AD21" s="41">
        <v>16</v>
      </c>
      <c r="AE21" s="41">
        <v>0</v>
      </c>
      <c r="AF21" s="41">
        <v>84</v>
      </c>
      <c r="AG21" s="41">
        <v>8</v>
      </c>
      <c r="AH21" s="41">
        <v>136</v>
      </c>
      <c r="AI21" s="41">
        <v>278</v>
      </c>
      <c r="AJ21" s="41">
        <v>6</v>
      </c>
      <c r="AK21" s="41">
        <v>5</v>
      </c>
      <c r="AL21" s="41">
        <v>68</v>
      </c>
      <c r="AM21" s="41">
        <v>15</v>
      </c>
      <c r="AN21" s="41">
        <v>2181</v>
      </c>
      <c r="AO21" s="41">
        <v>27</v>
      </c>
      <c r="AP21" t="str">
        <f t="shared" si="7"/>
        <v>קרית מלאכי</v>
      </c>
      <c r="AQ21">
        <f t="shared" si="0"/>
        <v>9553</v>
      </c>
      <c r="AR21">
        <f t="shared" si="1"/>
        <v>384</v>
      </c>
      <c r="AS21">
        <f t="shared" si="2"/>
        <v>1500</v>
      </c>
      <c r="AT21">
        <f t="shared" si="3"/>
        <v>2670</v>
      </c>
      <c r="AU21">
        <f t="shared" si="4"/>
        <v>2181</v>
      </c>
      <c r="AW21" s="26">
        <f t="shared" si="8"/>
        <v>2565</v>
      </c>
      <c r="AX21" s="26">
        <f t="shared" si="9"/>
        <v>2436</v>
      </c>
      <c r="AY21" s="26">
        <f t="shared" si="10"/>
        <v>2670</v>
      </c>
      <c r="AZ21" s="14">
        <f t="shared" si="11"/>
        <v>0.2685020412435884</v>
      </c>
      <c r="BA21" s="14">
        <f t="shared" si="5"/>
        <v>0.25499842981262433</v>
      </c>
      <c r="BB21" s="14">
        <f t="shared" si="6"/>
        <v>0.2794933528734429</v>
      </c>
      <c r="BC21" s="44">
        <f t="shared" si="12"/>
        <v>0.80299382392965568</v>
      </c>
      <c r="BD21" s="14">
        <f t="shared" si="13"/>
        <v>0.14970760233918129</v>
      </c>
    </row>
    <row r="22" spans="1:56" ht="15.75" thickBot="1">
      <c r="A22" s="30" t="s">
        <v>250</v>
      </c>
      <c r="B22" s="39">
        <v>922</v>
      </c>
      <c r="C22" s="41">
        <v>5102</v>
      </c>
      <c r="D22" s="41">
        <v>4343</v>
      </c>
      <c r="E22" s="41">
        <v>17</v>
      </c>
      <c r="F22" s="41">
        <v>4326</v>
      </c>
      <c r="G22" s="41">
        <v>50</v>
      </c>
      <c r="H22" s="41">
        <v>1849</v>
      </c>
      <c r="I22" s="41">
        <v>0</v>
      </c>
      <c r="J22" s="41">
        <v>0</v>
      </c>
      <c r="K22" s="41">
        <v>2</v>
      </c>
      <c r="L22" s="41">
        <v>0</v>
      </c>
      <c r="M22" s="41">
        <v>0</v>
      </c>
      <c r="N22" s="41">
        <v>3</v>
      </c>
      <c r="O22" s="41">
        <v>0</v>
      </c>
      <c r="P22" s="41">
        <v>0</v>
      </c>
      <c r="Q22" s="41">
        <v>138</v>
      </c>
      <c r="R22" s="41">
        <v>2</v>
      </c>
      <c r="S22" s="41">
        <v>13</v>
      </c>
      <c r="T22" s="41">
        <v>253</v>
      </c>
      <c r="U22" s="41">
        <v>5</v>
      </c>
      <c r="V22" s="41">
        <v>0</v>
      </c>
      <c r="W22" s="41">
        <v>0</v>
      </c>
      <c r="X22" s="41">
        <v>32</v>
      </c>
      <c r="Y22" s="41">
        <v>0</v>
      </c>
      <c r="Z22" s="41">
        <v>0</v>
      </c>
      <c r="AA22" s="41">
        <v>0</v>
      </c>
      <c r="AB22" s="41">
        <v>94</v>
      </c>
      <c r="AC22" s="41">
        <v>76</v>
      </c>
      <c r="AD22" s="41">
        <v>0</v>
      </c>
      <c r="AE22" s="41">
        <v>0</v>
      </c>
      <c r="AF22" s="41">
        <v>1</v>
      </c>
      <c r="AG22" s="41">
        <v>1</v>
      </c>
      <c r="AH22" s="41">
        <v>29</v>
      </c>
      <c r="AI22" s="41">
        <v>20</v>
      </c>
      <c r="AJ22" s="41">
        <v>0</v>
      </c>
      <c r="AK22" s="41">
        <v>0</v>
      </c>
      <c r="AL22" s="41">
        <v>7</v>
      </c>
      <c r="AM22" s="41">
        <v>1</v>
      </c>
      <c r="AN22" s="41">
        <v>1750</v>
      </c>
      <c r="AO22" s="41">
        <v>9</v>
      </c>
      <c r="AP22" t="str">
        <f t="shared" si="7"/>
        <v>רכסים</v>
      </c>
      <c r="AQ22">
        <f t="shared" si="0"/>
        <v>4326</v>
      </c>
      <c r="AR22">
        <f t="shared" si="1"/>
        <v>1849</v>
      </c>
      <c r="AS22">
        <f t="shared" si="2"/>
        <v>138</v>
      </c>
      <c r="AT22">
        <f t="shared" si="3"/>
        <v>253</v>
      </c>
      <c r="AU22">
        <f t="shared" si="4"/>
        <v>1750</v>
      </c>
      <c r="AW22" s="26">
        <f t="shared" si="8"/>
        <v>3599</v>
      </c>
      <c r="AX22" s="26">
        <f t="shared" si="9"/>
        <v>170</v>
      </c>
      <c r="AY22" s="26">
        <f t="shared" si="10"/>
        <v>253</v>
      </c>
      <c r="AZ22" s="14">
        <f t="shared" si="11"/>
        <v>0.83194637078132228</v>
      </c>
      <c r="BA22" s="14">
        <f t="shared" si="5"/>
        <v>3.9297272306981046E-2</v>
      </c>
      <c r="BB22" s="14">
        <f t="shared" si="6"/>
        <v>5.8483587609801199E-2</v>
      </c>
      <c r="BC22" s="44">
        <f t="shared" si="12"/>
        <v>0.92972723069810448</v>
      </c>
      <c r="BD22" s="14">
        <f t="shared" si="13"/>
        <v>0.51375382050569607</v>
      </c>
    </row>
    <row r="23" spans="1:56">
      <c r="A23" s="47" t="s">
        <v>173</v>
      </c>
      <c r="B23" s="39">
        <v>922</v>
      </c>
      <c r="C23" s="41">
        <v>20736</v>
      </c>
      <c r="D23" s="41">
        <v>11609</v>
      </c>
      <c r="E23" s="41">
        <v>241</v>
      </c>
      <c r="F23" s="41">
        <v>11368</v>
      </c>
      <c r="G23" s="41">
        <v>1273</v>
      </c>
      <c r="H23" s="41">
        <v>1469</v>
      </c>
      <c r="I23" s="41">
        <v>19</v>
      </c>
      <c r="J23" s="41">
        <v>3</v>
      </c>
      <c r="K23" s="41">
        <v>34</v>
      </c>
      <c r="L23" s="41">
        <v>12</v>
      </c>
      <c r="M23" s="41">
        <v>24</v>
      </c>
      <c r="N23" s="41">
        <v>96</v>
      </c>
      <c r="O23" s="41">
        <v>0</v>
      </c>
      <c r="P23" s="41">
        <v>25</v>
      </c>
      <c r="Q23" s="41">
        <v>719</v>
      </c>
      <c r="R23" s="41">
        <v>224</v>
      </c>
      <c r="S23" s="41">
        <v>135</v>
      </c>
      <c r="T23" s="41">
        <v>3808</v>
      </c>
      <c r="U23" s="41">
        <v>303</v>
      </c>
      <c r="V23" s="41">
        <v>4</v>
      </c>
      <c r="W23" s="41">
        <v>7</v>
      </c>
      <c r="X23" s="41">
        <v>215</v>
      </c>
      <c r="Y23" s="41">
        <v>9</v>
      </c>
      <c r="Z23" s="41">
        <v>35</v>
      </c>
      <c r="AA23" s="41">
        <v>3</v>
      </c>
      <c r="AB23" s="41">
        <v>1605</v>
      </c>
      <c r="AC23" s="41">
        <v>28</v>
      </c>
      <c r="AD23" s="41">
        <v>13</v>
      </c>
      <c r="AE23" s="41">
        <v>0</v>
      </c>
      <c r="AF23" s="41">
        <v>12</v>
      </c>
      <c r="AG23" s="41">
        <v>20</v>
      </c>
      <c r="AH23" s="41">
        <v>157</v>
      </c>
      <c r="AI23" s="41">
        <v>579</v>
      </c>
      <c r="AJ23" s="41">
        <v>11</v>
      </c>
      <c r="AK23" s="41">
        <v>17</v>
      </c>
      <c r="AL23" s="41">
        <v>196</v>
      </c>
      <c r="AM23" s="41">
        <v>33</v>
      </c>
      <c r="AN23" s="41">
        <v>280</v>
      </c>
      <c r="AO23" s="41">
        <v>34</v>
      </c>
      <c r="AP23" t="s">
        <v>173</v>
      </c>
      <c r="AQ23">
        <v>11368</v>
      </c>
      <c r="AR23">
        <v>1469</v>
      </c>
      <c r="AS23">
        <v>719</v>
      </c>
      <c r="AT23">
        <v>3808</v>
      </c>
      <c r="AU23">
        <v>280</v>
      </c>
      <c r="AW23" s="26">
        <f t="shared" ref="AW23" si="14">AU23+AR23</f>
        <v>1749</v>
      </c>
      <c r="AX23" s="26">
        <f t="shared" ref="AX23" si="15">AS23+X23</f>
        <v>934</v>
      </c>
      <c r="AY23" s="26">
        <f t="shared" ref="AY23" si="16">AT23</f>
        <v>3808</v>
      </c>
      <c r="AZ23" s="14">
        <f t="shared" ref="AZ23" si="17">AW23/$AQ23</f>
        <v>0.15385292047853624</v>
      </c>
      <c r="BA23" s="14">
        <f t="shared" ref="BA23" si="18">AX23/$AQ23</f>
        <v>8.2160450387051373E-2</v>
      </c>
      <c r="BB23" s="14">
        <f t="shared" ref="BB23" si="19">AY23/$AQ23</f>
        <v>0.33497536945812806</v>
      </c>
      <c r="BC23" s="44">
        <f t="shared" ref="BC23" si="20">SUM(AZ23:BB23)</f>
        <v>0.57098874032371572</v>
      </c>
      <c r="BD23" s="14">
        <f t="shared" si="13"/>
        <v>0.83990851915380216</v>
      </c>
    </row>
    <row r="24" spans="1:56">
      <c r="C24" s="26">
        <f>SUM(C2:C23)</f>
        <v>914020</v>
      </c>
      <c r="D24" s="26">
        <f t="shared" ref="D24:AN24" si="21">SUM(D2:D23)</f>
        <v>611738</v>
      </c>
      <c r="E24" s="26">
        <f t="shared" si="21"/>
        <v>5603</v>
      </c>
      <c r="F24" s="26">
        <f t="shared" si="21"/>
        <v>606135</v>
      </c>
      <c r="G24" s="26">
        <f t="shared" si="21"/>
        <v>28851</v>
      </c>
      <c r="H24" s="26">
        <f t="shared" si="21"/>
        <v>157910</v>
      </c>
      <c r="I24" s="26">
        <f t="shared" si="21"/>
        <v>885</v>
      </c>
      <c r="J24" s="26">
        <f t="shared" si="21"/>
        <v>49</v>
      </c>
      <c r="K24" s="26">
        <f t="shared" si="21"/>
        <v>381</v>
      </c>
      <c r="L24" s="26">
        <f t="shared" si="21"/>
        <v>62</v>
      </c>
      <c r="M24" s="26">
        <f t="shared" si="21"/>
        <v>1272</v>
      </c>
      <c r="N24" s="26">
        <f t="shared" si="21"/>
        <v>1463</v>
      </c>
      <c r="O24" s="26">
        <f t="shared" si="21"/>
        <v>0</v>
      </c>
      <c r="P24" s="26">
        <f t="shared" si="21"/>
        <v>655</v>
      </c>
      <c r="Q24" s="26">
        <f t="shared" si="21"/>
        <v>56320</v>
      </c>
      <c r="R24" s="26">
        <f t="shared" si="21"/>
        <v>2896</v>
      </c>
      <c r="S24" s="26">
        <f t="shared" si="21"/>
        <v>5638</v>
      </c>
      <c r="T24" s="26">
        <f t="shared" si="21"/>
        <v>128059</v>
      </c>
      <c r="U24" s="26">
        <f t="shared" si="21"/>
        <v>13035</v>
      </c>
      <c r="V24" s="26">
        <f t="shared" si="21"/>
        <v>93</v>
      </c>
      <c r="W24" s="26">
        <f t="shared" si="21"/>
        <v>110</v>
      </c>
      <c r="X24" s="26">
        <f t="shared" si="21"/>
        <v>17807</v>
      </c>
      <c r="Y24" s="26">
        <f t="shared" si="21"/>
        <v>146</v>
      </c>
      <c r="Z24" s="26">
        <f t="shared" si="21"/>
        <v>873</v>
      </c>
      <c r="AA24" s="26">
        <f t="shared" si="21"/>
        <v>166</v>
      </c>
      <c r="AB24" s="26">
        <f t="shared" si="21"/>
        <v>35988</v>
      </c>
      <c r="AC24" s="26">
        <f t="shared" si="21"/>
        <v>6024</v>
      </c>
      <c r="AD24" s="26">
        <f t="shared" si="21"/>
        <v>241</v>
      </c>
      <c r="AE24" s="26">
        <f t="shared" si="21"/>
        <v>0</v>
      </c>
      <c r="AF24" s="26">
        <f t="shared" si="21"/>
        <v>450</v>
      </c>
      <c r="AG24" s="26">
        <f t="shared" si="21"/>
        <v>293</v>
      </c>
      <c r="AH24" s="26">
        <f t="shared" si="21"/>
        <v>8253</v>
      </c>
      <c r="AI24" s="26">
        <f t="shared" si="21"/>
        <v>12788</v>
      </c>
      <c r="AJ24" s="26">
        <f t="shared" si="21"/>
        <v>338</v>
      </c>
      <c r="AK24" s="26">
        <f t="shared" si="21"/>
        <v>349</v>
      </c>
      <c r="AL24" s="26">
        <f t="shared" si="21"/>
        <v>4198</v>
      </c>
      <c r="AM24" s="26">
        <f t="shared" si="21"/>
        <v>852</v>
      </c>
      <c r="AN24" s="26">
        <f t="shared" si="21"/>
        <v>119690</v>
      </c>
    </row>
    <row r="25" spans="1:56">
      <c r="G25" s="14">
        <f t="shared" ref="G25:AN25" si="22">G24/$F$24</f>
        <v>4.7598307307777969E-2</v>
      </c>
      <c r="H25" s="14">
        <f t="shared" si="22"/>
        <v>0.26051952122876915</v>
      </c>
      <c r="I25" s="14">
        <f t="shared" si="22"/>
        <v>1.4600707763122076E-3</v>
      </c>
      <c r="J25" s="14">
        <f t="shared" si="22"/>
        <v>8.0840076880562916E-5</v>
      </c>
      <c r="K25" s="14">
        <f t="shared" si="22"/>
        <v>6.2857284268356061E-4</v>
      </c>
      <c r="L25" s="14">
        <f t="shared" si="22"/>
        <v>1.0228744421622246E-4</v>
      </c>
      <c r="M25" s="14">
        <f t="shared" si="22"/>
        <v>2.0985424039199189E-3</v>
      </c>
      <c r="N25" s="14">
        <f t="shared" si="22"/>
        <v>2.4136537240053782E-3</v>
      </c>
      <c r="O25" s="14">
        <f t="shared" si="22"/>
        <v>0</v>
      </c>
      <c r="P25" s="14">
        <f t="shared" si="22"/>
        <v>1.0806173542197695E-3</v>
      </c>
      <c r="Q25" s="14">
        <f t="shared" si="22"/>
        <v>9.2916594488026596E-2</v>
      </c>
      <c r="R25" s="14">
        <f t="shared" si="22"/>
        <v>4.7778135233900038E-3</v>
      </c>
      <c r="S25" s="14">
        <f t="shared" si="22"/>
        <v>9.3015582337268102E-3</v>
      </c>
      <c r="T25" s="14">
        <f t="shared" si="22"/>
        <v>0.21127141643363276</v>
      </c>
      <c r="U25" s="14">
        <f t="shared" si="22"/>
        <v>2.1505110247717094E-2</v>
      </c>
      <c r="V25" s="14">
        <f t="shared" si="22"/>
        <v>1.5343116632433369E-4</v>
      </c>
      <c r="W25" s="14">
        <f t="shared" si="22"/>
        <v>1.8147772360942695E-4</v>
      </c>
      <c r="X25" s="14">
        <f t="shared" si="22"/>
        <v>2.9377943857391505E-2</v>
      </c>
      <c r="Y25" s="14">
        <f t="shared" si="22"/>
        <v>2.4087043315433032E-4</v>
      </c>
      <c r="Z25" s="14">
        <f t="shared" si="22"/>
        <v>1.4402732064639065E-3</v>
      </c>
      <c r="AA25" s="14">
        <f t="shared" si="22"/>
        <v>2.7386638290149886E-4</v>
      </c>
      <c r="AB25" s="14">
        <f t="shared" si="22"/>
        <v>5.9372911975055065E-2</v>
      </c>
      <c r="AC25" s="14">
        <f t="shared" si="22"/>
        <v>9.9383800638471621E-3</v>
      </c>
      <c r="AD25" s="14">
        <f t="shared" si="22"/>
        <v>3.9760119445338084E-4</v>
      </c>
      <c r="AE25" s="14">
        <f t="shared" si="22"/>
        <v>0</v>
      </c>
      <c r="AF25" s="14">
        <f t="shared" si="22"/>
        <v>7.4240886931129207E-4</v>
      </c>
      <c r="AG25" s="14">
        <f t="shared" si="22"/>
        <v>4.8339066379601907E-4</v>
      </c>
      <c r="AH25" s="14">
        <f t="shared" si="22"/>
        <v>1.3615778663169096E-2</v>
      </c>
      <c r="AI25" s="14">
        <f t="shared" si="22"/>
        <v>2.1097610268339562E-2</v>
      </c>
      <c r="AJ25" s="14">
        <f t="shared" si="22"/>
        <v>5.5763155072714829E-4</v>
      </c>
      <c r="AK25" s="14">
        <f t="shared" si="22"/>
        <v>5.757793230880909E-4</v>
      </c>
      <c r="AL25" s="14">
        <f t="shared" si="22"/>
        <v>6.9258498519306757E-3</v>
      </c>
      <c r="AM25" s="14">
        <f t="shared" si="22"/>
        <v>1.4056274592293796E-3</v>
      </c>
      <c r="AN25" s="14">
        <f t="shared" si="22"/>
        <v>0.19746426126193009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3"/>
  <sheetViews>
    <sheetView rightToLeft="1" topLeftCell="AJ11" workbookViewId="0">
      <selection activeCell="AV23" sqref="AV23"/>
    </sheetView>
  </sheetViews>
  <sheetFormatPr defaultRowHeight="15"/>
  <cols>
    <col min="35" max="35" width="11.5703125" bestFit="1" customWidth="1"/>
    <col min="36" max="40" width="10.5703125" bestFit="1" customWidth="1"/>
    <col min="49" max="49" width="9.5703125" bestFit="1" customWidth="1"/>
  </cols>
  <sheetData>
    <row r="1" spans="1:49" ht="15.75" thickBot="1">
      <c r="A1" s="13" t="s">
        <v>258</v>
      </c>
      <c r="B1" s="37" t="s">
        <v>387</v>
      </c>
      <c r="C1" s="42" t="s">
        <v>458</v>
      </c>
      <c r="D1" s="42" t="s">
        <v>438</v>
      </c>
      <c r="E1" s="42" t="s">
        <v>390</v>
      </c>
      <c r="F1" s="42" t="s">
        <v>391</v>
      </c>
      <c r="G1" s="42" t="s">
        <v>429</v>
      </c>
      <c r="H1" s="43" t="s">
        <v>259</v>
      </c>
      <c r="I1" s="42" t="s">
        <v>468</v>
      </c>
      <c r="J1" s="42" t="s">
        <v>398</v>
      </c>
      <c r="K1" s="42" t="s">
        <v>399</v>
      </c>
      <c r="L1" s="42" t="s">
        <v>469</v>
      </c>
      <c r="M1" s="43" t="s">
        <v>260</v>
      </c>
      <c r="N1" s="42" t="s">
        <v>470</v>
      </c>
      <c r="O1" s="42" t="s">
        <v>471</v>
      </c>
      <c r="P1" s="42" t="s">
        <v>472</v>
      </c>
      <c r="Q1" s="42" t="s">
        <v>473</v>
      </c>
      <c r="R1" s="42" t="s">
        <v>442</v>
      </c>
      <c r="S1" s="42" t="s">
        <v>404</v>
      </c>
      <c r="T1" s="43" t="s">
        <v>406</v>
      </c>
      <c r="U1" s="42" t="s">
        <v>407</v>
      </c>
      <c r="V1" s="42" t="s">
        <v>474</v>
      </c>
      <c r="W1" s="42" t="s">
        <v>409</v>
      </c>
      <c r="X1" s="42" t="s">
        <v>410</v>
      </c>
      <c r="Y1" s="42" t="s">
        <v>475</v>
      </c>
      <c r="Z1" s="42" t="s">
        <v>413</v>
      </c>
      <c r="AA1" s="42" t="s">
        <v>432</v>
      </c>
      <c r="AB1" s="42" t="s">
        <v>476</v>
      </c>
      <c r="AC1" s="42" t="s">
        <v>419</v>
      </c>
      <c r="AD1" s="43" t="s">
        <v>261</v>
      </c>
      <c r="AE1" s="42" t="s">
        <v>422</v>
      </c>
      <c r="AF1" s="43" t="s">
        <v>262</v>
      </c>
      <c r="AG1" s="42" t="s">
        <v>426</v>
      </c>
      <c r="AI1" t="str">
        <f>F1</f>
        <v>כשרים</v>
      </c>
      <c r="AJ1" t="str">
        <f>H1</f>
        <v>ג</v>
      </c>
      <c r="AK1" t="str">
        <f>M1</f>
        <v>טב</v>
      </c>
      <c r="AL1" t="s">
        <v>493</v>
      </c>
      <c r="AM1" t="str">
        <f>AD1</f>
        <v>קץ</v>
      </c>
      <c r="AN1" t="str">
        <f>AF1</f>
        <v>שס</v>
      </c>
      <c r="AP1" t="s">
        <v>477</v>
      </c>
      <c r="AQ1" t="s">
        <v>478</v>
      </c>
      <c r="AR1" t="s">
        <v>479</v>
      </c>
      <c r="AS1" t="s">
        <v>480</v>
      </c>
      <c r="AT1" t="s">
        <v>481</v>
      </c>
      <c r="AU1" t="s">
        <v>482</v>
      </c>
      <c r="AV1" t="s">
        <v>483</v>
      </c>
      <c r="AW1" t="s">
        <v>502</v>
      </c>
    </row>
    <row r="2" spans="1:49" ht="15.75" thickBot="1">
      <c r="A2" s="30" t="s">
        <v>231</v>
      </c>
      <c r="B2" s="39">
        <v>31</v>
      </c>
      <c r="C2" s="41">
        <v>18915</v>
      </c>
      <c r="D2" s="41">
        <v>12637</v>
      </c>
      <c r="E2" s="41">
        <v>184</v>
      </c>
      <c r="F2" s="41">
        <v>12453</v>
      </c>
      <c r="G2" s="41">
        <v>650</v>
      </c>
      <c r="H2" s="41">
        <v>1808</v>
      </c>
      <c r="I2" s="41">
        <v>9</v>
      </c>
      <c r="J2" s="41">
        <v>1</v>
      </c>
      <c r="K2" s="41">
        <v>3</v>
      </c>
      <c r="L2" s="41">
        <v>2</v>
      </c>
      <c r="M2" s="41">
        <v>730</v>
      </c>
      <c r="N2" s="41">
        <v>3</v>
      </c>
      <c r="O2" s="41">
        <v>0</v>
      </c>
      <c r="P2" s="41">
        <v>0</v>
      </c>
      <c r="Q2" s="41">
        <v>0</v>
      </c>
      <c r="R2" s="41">
        <v>625</v>
      </c>
      <c r="S2" s="41">
        <v>1258</v>
      </c>
      <c r="T2" s="41">
        <v>3752</v>
      </c>
      <c r="U2" s="41">
        <v>66</v>
      </c>
      <c r="V2" s="41">
        <v>5</v>
      </c>
      <c r="W2" s="41">
        <v>0</v>
      </c>
      <c r="X2" s="41">
        <v>4</v>
      </c>
      <c r="Y2" s="41">
        <v>7</v>
      </c>
      <c r="Z2" s="41">
        <v>378</v>
      </c>
      <c r="AA2" s="41">
        <v>8</v>
      </c>
      <c r="AB2" s="41">
        <v>4</v>
      </c>
      <c r="AC2" s="41">
        <v>116</v>
      </c>
      <c r="AD2" s="41">
        <v>569</v>
      </c>
      <c r="AE2" s="41">
        <v>5</v>
      </c>
      <c r="AF2" s="41">
        <v>2450</v>
      </c>
      <c r="AG2" s="41">
        <v>33</v>
      </c>
      <c r="AH2" t="str">
        <f>A2</f>
        <v>אופקים</v>
      </c>
      <c r="AI2" s="25">
        <f t="shared" ref="AI2:AI22" si="0">F2</f>
        <v>12453</v>
      </c>
      <c r="AJ2" s="25">
        <f t="shared" ref="AJ2:AJ22" si="1">H2</f>
        <v>1808</v>
      </c>
      <c r="AK2" s="25">
        <f t="shared" ref="AK2:AK22" si="2">M2</f>
        <v>730</v>
      </c>
      <c r="AL2" s="25">
        <f>T2+S2</f>
        <v>5010</v>
      </c>
      <c r="AM2" s="25">
        <f t="shared" ref="AM2:AM22" si="3">AD2</f>
        <v>569</v>
      </c>
      <c r="AN2" s="25">
        <f t="shared" ref="AN2:AN22" si="4">AF2</f>
        <v>2450</v>
      </c>
      <c r="AP2" s="26">
        <f>AN2+AJ2</f>
        <v>4258</v>
      </c>
      <c r="AQ2" s="26">
        <f>AK2+AM2</f>
        <v>1299</v>
      </c>
      <c r="AR2" s="26">
        <f>AL2</f>
        <v>5010</v>
      </c>
      <c r="AS2" s="14">
        <f>AP2/$AI2</f>
        <v>0.34192564040793383</v>
      </c>
      <c r="AT2" s="14">
        <f>AQ2/$AI2</f>
        <v>0.10431221392435558</v>
      </c>
      <c r="AU2" s="14">
        <f>AR2/$AI2</f>
        <v>0.40231269573596723</v>
      </c>
      <c r="AV2" s="44">
        <f>SUM(AS2:AU2)</f>
        <v>0.84855055006825664</v>
      </c>
      <c r="AW2" s="14">
        <f>AJ2/AP2</f>
        <v>0.42461249412869895</v>
      </c>
    </row>
    <row r="3" spans="1:49" ht="15.75" thickBot="1">
      <c r="A3" s="30" t="s">
        <v>246</v>
      </c>
      <c r="B3" s="39">
        <v>1309</v>
      </c>
      <c r="C3" s="41">
        <v>17047</v>
      </c>
      <c r="D3" s="41">
        <v>15105</v>
      </c>
      <c r="E3" s="41">
        <v>228</v>
      </c>
      <c r="F3" s="41">
        <v>14877</v>
      </c>
      <c r="G3" s="41">
        <v>30</v>
      </c>
      <c r="H3" s="41">
        <v>5000</v>
      </c>
      <c r="I3" s="41">
        <v>1</v>
      </c>
      <c r="J3" s="41">
        <v>0</v>
      </c>
      <c r="K3" s="41">
        <v>0</v>
      </c>
      <c r="L3" s="41">
        <v>0</v>
      </c>
      <c r="M3" s="41">
        <v>754</v>
      </c>
      <c r="N3" s="41">
        <v>1</v>
      </c>
      <c r="O3" s="41">
        <v>0</v>
      </c>
      <c r="P3" s="41">
        <v>0</v>
      </c>
      <c r="Q3" s="41">
        <v>0</v>
      </c>
      <c r="R3" s="41">
        <v>69</v>
      </c>
      <c r="S3" s="41">
        <v>13</v>
      </c>
      <c r="T3" s="41">
        <v>663</v>
      </c>
      <c r="U3" s="41">
        <v>2</v>
      </c>
      <c r="V3" s="41">
        <v>6</v>
      </c>
      <c r="W3" s="41">
        <v>0</v>
      </c>
      <c r="X3" s="41">
        <v>2</v>
      </c>
      <c r="Y3" s="41">
        <v>0</v>
      </c>
      <c r="Z3" s="41">
        <v>12</v>
      </c>
      <c r="AA3" s="41">
        <v>0</v>
      </c>
      <c r="AB3" s="41">
        <v>10</v>
      </c>
      <c r="AC3" s="41">
        <v>25</v>
      </c>
      <c r="AD3" s="41">
        <v>2094</v>
      </c>
      <c r="AE3" s="41">
        <v>2</v>
      </c>
      <c r="AF3" s="41">
        <v>6193</v>
      </c>
      <c r="AG3" s="41">
        <v>27</v>
      </c>
      <c r="AH3" t="str">
        <f t="shared" ref="AH3:AH22" si="5">A3</f>
        <v>אלעד</v>
      </c>
      <c r="AI3" s="25">
        <f t="shared" si="0"/>
        <v>14877</v>
      </c>
      <c r="AJ3" s="25">
        <f t="shared" si="1"/>
        <v>5000</v>
      </c>
      <c r="AK3" s="25">
        <f t="shared" si="2"/>
        <v>754</v>
      </c>
      <c r="AL3" s="25">
        <f t="shared" ref="AL3:AL22" si="6">T3+S3</f>
        <v>676</v>
      </c>
      <c r="AM3" s="25">
        <f t="shared" si="3"/>
        <v>2094</v>
      </c>
      <c r="AN3" s="25">
        <f t="shared" si="4"/>
        <v>6193</v>
      </c>
      <c r="AP3" s="26">
        <f t="shared" ref="AP3:AP22" si="7">AN3+AJ3</f>
        <v>11193</v>
      </c>
      <c r="AQ3" s="26">
        <f t="shared" ref="AQ3:AQ22" si="8">AK3+AM3</f>
        <v>2848</v>
      </c>
      <c r="AR3" s="26">
        <f t="shared" ref="AR3:AR22" si="9">AL3</f>
        <v>676</v>
      </c>
      <c r="AS3" s="14">
        <f t="shared" ref="AS3:AU22" si="10">AP3/$AI3</f>
        <v>0.7523694293204275</v>
      </c>
      <c r="AT3" s="14">
        <f t="shared" si="10"/>
        <v>0.19143644551993008</v>
      </c>
      <c r="AU3" s="14">
        <f t="shared" si="10"/>
        <v>4.5439268669758691E-2</v>
      </c>
      <c r="AV3" s="44">
        <f t="shared" ref="AV3:AV22" si="11">SUM(AS3:AU3)</f>
        <v>0.98924514351011628</v>
      </c>
      <c r="AW3" s="14">
        <f t="shared" ref="AW3:AW23" si="12">AJ3/AP3</f>
        <v>0.44670776378093452</v>
      </c>
    </row>
    <row r="4" spans="1:49" ht="15.75" thickBot="1">
      <c r="A4" s="33" t="s">
        <v>194</v>
      </c>
      <c r="B4" s="39">
        <v>70</v>
      </c>
      <c r="C4" s="41">
        <v>170193</v>
      </c>
      <c r="D4" s="41">
        <v>115145</v>
      </c>
      <c r="E4" s="41">
        <v>1942</v>
      </c>
      <c r="F4" s="41">
        <v>113203</v>
      </c>
      <c r="G4" s="41">
        <v>9694</v>
      </c>
      <c r="H4" s="41">
        <v>11132</v>
      </c>
      <c r="I4" s="41">
        <v>33</v>
      </c>
      <c r="J4" s="41">
        <v>7</v>
      </c>
      <c r="K4" s="41">
        <v>4</v>
      </c>
      <c r="L4" s="41">
        <v>15</v>
      </c>
      <c r="M4" s="41">
        <v>5486</v>
      </c>
      <c r="N4" s="41">
        <v>43</v>
      </c>
      <c r="O4" s="41">
        <v>6</v>
      </c>
      <c r="P4" s="41">
        <v>0</v>
      </c>
      <c r="Q4" s="41">
        <v>10</v>
      </c>
      <c r="R4" s="41">
        <v>8616</v>
      </c>
      <c r="S4" s="41">
        <v>15127</v>
      </c>
      <c r="T4" s="41">
        <v>35653</v>
      </c>
      <c r="U4" s="41">
        <v>854</v>
      </c>
      <c r="V4" s="41">
        <v>27</v>
      </c>
      <c r="W4" s="41">
        <v>26</v>
      </c>
      <c r="X4" s="41">
        <v>14</v>
      </c>
      <c r="Y4" s="41">
        <v>10</v>
      </c>
      <c r="Z4" s="41">
        <v>8841</v>
      </c>
      <c r="AA4" s="41">
        <v>26</v>
      </c>
      <c r="AB4" s="41">
        <v>74</v>
      </c>
      <c r="AC4" s="41">
        <v>1322</v>
      </c>
      <c r="AD4" s="41">
        <v>4180</v>
      </c>
      <c r="AE4" s="41">
        <v>80</v>
      </c>
      <c r="AF4" s="41">
        <v>11923</v>
      </c>
      <c r="AG4" s="41">
        <v>282</v>
      </c>
      <c r="AH4" t="str">
        <f t="shared" si="5"/>
        <v>אשדוד</v>
      </c>
      <c r="AI4" s="25">
        <f t="shared" si="0"/>
        <v>113203</v>
      </c>
      <c r="AJ4" s="25">
        <f t="shared" si="1"/>
        <v>11132</v>
      </c>
      <c r="AK4" s="25">
        <f t="shared" si="2"/>
        <v>5486</v>
      </c>
      <c r="AL4" s="25">
        <f t="shared" si="6"/>
        <v>50780</v>
      </c>
      <c r="AM4" s="25">
        <f t="shared" si="3"/>
        <v>4180</v>
      </c>
      <c r="AN4" s="25">
        <f t="shared" si="4"/>
        <v>11923</v>
      </c>
      <c r="AP4" s="26">
        <f t="shared" si="7"/>
        <v>23055</v>
      </c>
      <c r="AQ4" s="26">
        <f t="shared" si="8"/>
        <v>9666</v>
      </c>
      <c r="AR4" s="26">
        <f t="shared" si="9"/>
        <v>50780</v>
      </c>
      <c r="AS4" s="14">
        <f t="shared" si="10"/>
        <v>0.20366068037066157</v>
      </c>
      <c r="AT4" s="14">
        <f t="shared" si="10"/>
        <v>8.5386429688259144E-2</v>
      </c>
      <c r="AU4" s="14">
        <f t="shared" si="10"/>
        <v>0.44857468441649073</v>
      </c>
      <c r="AV4" s="44">
        <f t="shared" si="11"/>
        <v>0.73762179447541143</v>
      </c>
      <c r="AW4" s="14">
        <f t="shared" si="12"/>
        <v>0.48284536976794623</v>
      </c>
    </row>
    <row r="5" spans="1:49" ht="15.75" thickBot="1">
      <c r="A5" s="33" t="s">
        <v>235</v>
      </c>
      <c r="B5" s="39">
        <v>9200</v>
      </c>
      <c r="C5" s="41">
        <v>13392</v>
      </c>
      <c r="D5" s="41">
        <v>9408</v>
      </c>
      <c r="E5" s="41">
        <v>97</v>
      </c>
      <c r="F5" s="41">
        <v>9311</v>
      </c>
      <c r="G5" s="41">
        <v>467</v>
      </c>
      <c r="H5" s="41">
        <v>88</v>
      </c>
      <c r="I5" s="41">
        <v>31</v>
      </c>
      <c r="J5" s="41">
        <v>1</v>
      </c>
      <c r="K5" s="41">
        <v>0</v>
      </c>
      <c r="L5" s="41">
        <v>6</v>
      </c>
      <c r="M5" s="41">
        <v>595</v>
      </c>
      <c r="N5" s="41">
        <v>1</v>
      </c>
      <c r="O5" s="41">
        <v>0</v>
      </c>
      <c r="P5" s="41">
        <v>0</v>
      </c>
      <c r="Q5" s="41">
        <v>0</v>
      </c>
      <c r="R5" s="41">
        <v>666</v>
      </c>
      <c r="S5" s="41">
        <v>236</v>
      </c>
      <c r="T5" s="41">
        <v>4742</v>
      </c>
      <c r="U5" s="41">
        <v>27</v>
      </c>
      <c r="V5" s="41">
        <v>3</v>
      </c>
      <c r="W5" s="41">
        <v>0</v>
      </c>
      <c r="X5" s="41">
        <v>3</v>
      </c>
      <c r="Y5" s="41">
        <v>3</v>
      </c>
      <c r="Z5" s="41">
        <v>287</v>
      </c>
      <c r="AA5" s="41">
        <v>2</v>
      </c>
      <c r="AB5" s="41">
        <v>11</v>
      </c>
      <c r="AC5" s="41">
        <v>69</v>
      </c>
      <c r="AD5" s="41">
        <v>322</v>
      </c>
      <c r="AE5" s="41">
        <v>6</v>
      </c>
      <c r="AF5" s="41">
        <v>1745</v>
      </c>
      <c r="AG5" s="41">
        <v>22</v>
      </c>
      <c r="AH5" t="str">
        <f t="shared" si="5"/>
        <v>בית שאן</v>
      </c>
      <c r="AI5" s="25">
        <f t="shared" si="0"/>
        <v>9311</v>
      </c>
      <c r="AJ5" s="25">
        <f t="shared" si="1"/>
        <v>88</v>
      </c>
      <c r="AK5" s="25">
        <f t="shared" si="2"/>
        <v>595</v>
      </c>
      <c r="AL5" s="25">
        <f t="shared" si="6"/>
        <v>4978</v>
      </c>
      <c r="AM5" s="25">
        <f t="shared" si="3"/>
        <v>322</v>
      </c>
      <c r="AN5" s="25">
        <f t="shared" si="4"/>
        <v>1745</v>
      </c>
      <c r="AP5" s="26">
        <f t="shared" si="7"/>
        <v>1833</v>
      </c>
      <c r="AQ5" s="26">
        <f t="shared" si="8"/>
        <v>917</v>
      </c>
      <c r="AR5" s="26">
        <f t="shared" si="9"/>
        <v>4978</v>
      </c>
      <c r="AS5" s="14">
        <f t="shared" si="10"/>
        <v>0.19686392439050585</v>
      </c>
      <c r="AT5" s="14">
        <f t="shared" si="10"/>
        <v>9.8485662120073036E-2</v>
      </c>
      <c r="AU5" s="14">
        <f t="shared" si="10"/>
        <v>0.53463645150896788</v>
      </c>
      <c r="AV5" s="44">
        <f t="shared" si="11"/>
        <v>0.82998603801954673</v>
      </c>
      <c r="AW5" s="14">
        <f t="shared" si="12"/>
        <v>4.8008728859792689E-2</v>
      </c>
    </row>
    <row r="6" spans="1:49" ht="15.75" thickBot="1">
      <c r="A6" s="30" t="s">
        <v>243</v>
      </c>
      <c r="B6" s="39">
        <v>2610</v>
      </c>
      <c r="C6" s="41">
        <v>50926</v>
      </c>
      <c r="D6" s="41">
        <v>34382</v>
      </c>
      <c r="E6" s="41">
        <v>504</v>
      </c>
      <c r="F6" s="41">
        <v>33878</v>
      </c>
      <c r="G6" s="41">
        <v>1111</v>
      </c>
      <c r="H6" s="41">
        <v>9589</v>
      </c>
      <c r="I6" s="41">
        <v>8</v>
      </c>
      <c r="J6" s="41">
        <v>1</v>
      </c>
      <c r="K6" s="41">
        <v>1</v>
      </c>
      <c r="L6" s="41">
        <v>1</v>
      </c>
      <c r="M6" s="41">
        <v>3053</v>
      </c>
      <c r="N6" s="41">
        <v>0</v>
      </c>
      <c r="O6" s="41">
        <v>0</v>
      </c>
      <c r="P6" s="41">
        <v>0</v>
      </c>
      <c r="Q6" s="41">
        <v>0</v>
      </c>
      <c r="R6" s="41">
        <v>1187</v>
      </c>
      <c r="S6" s="41">
        <v>1321</v>
      </c>
      <c r="T6" s="41">
        <v>9051</v>
      </c>
      <c r="U6" s="41">
        <v>162</v>
      </c>
      <c r="V6" s="41">
        <v>34</v>
      </c>
      <c r="W6" s="41">
        <v>3</v>
      </c>
      <c r="X6" s="41">
        <v>4</v>
      </c>
      <c r="Y6" s="41">
        <v>1</v>
      </c>
      <c r="Z6" s="41">
        <v>881</v>
      </c>
      <c r="AA6" s="41">
        <v>2</v>
      </c>
      <c r="AB6" s="41">
        <v>10</v>
      </c>
      <c r="AC6" s="41">
        <v>169</v>
      </c>
      <c r="AD6" s="41">
        <v>2421</v>
      </c>
      <c r="AE6" s="41">
        <v>8</v>
      </c>
      <c r="AF6" s="41">
        <v>4860</v>
      </c>
      <c r="AG6" s="41">
        <v>82</v>
      </c>
      <c r="AH6" t="str">
        <f t="shared" si="5"/>
        <v>בית שמש</v>
      </c>
      <c r="AI6" s="25">
        <f t="shared" si="0"/>
        <v>33878</v>
      </c>
      <c r="AJ6" s="25">
        <f t="shared" si="1"/>
        <v>9589</v>
      </c>
      <c r="AK6" s="25">
        <f t="shared" si="2"/>
        <v>3053</v>
      </c>
      <c r="AL6" s="25">
        <f t="shared" si="6"/>
        <v>10372</v>
      </c>
      <c r="AM6" s="25">
        <f t="shared" si="3"/>
        <v>2421</v>
      </c>
      <c r="AN6" s="25">
        <f t="shared" si="4"/>
        <v>4860</v>
      </c>
      <c r="AP6" s="26">
        <f t="shared" si="7"/>
        <v>14449</v>
      </c>
      <c r="AQ6" s="26">
        <f t="shared" si="8"/>
        <v>5474</v>
      </c>
      <c r="AR6" s="26">
        <f t="shared" si="9"/>
        <v>10372</v>
      </c>
      <c r="AS6" s="14">
        <f t="shared" si="10"/>
        <v>0.42650097408347598</v>
      </c>
      <c r="AT6" s="14">
        <f t="shared" si="10"/>
        <v>0.16157978629198891</v>
      </c>
      <c r="AU6" s="14">
        <f t="shared" si="10"/>
        <v>0.30615738827557709</v>
      </c>
      <c r="AV6" s="44">
        <f t="shared" si="11"/>
        <v>0.89423814865104201</v>
      </c>
      <c r="AW6" s="14">
        <f t="shared" si="12"/>
        <v>0.66364454287493946</v>
      </c>
    </row>
    <row r="7" spans="1:49" ht="15.75" thickBot="1">
      <c r="A7" s="30" t="s">
        <v>253</v>
      </c>
      <c r="B7" s="39">
        <v>3780</v>
      </c>
      <c r="C7" s="41">
        <v>19103</v>
      </c>
      <c r="D7" s="41">
        <v>16125</v>
      </c>
      <c r="E7" s="41">
        <v>149</v>
      </c>
      <c r="F7" s="41">
        <v>15976</v>
      </c>
      <c r="G7" s="41">
        <v>22</v>
      </c>
      <c r="H7" s="41">
        <v>9347</v>
      </c>
      <c r="I7" s="41">
        <v>0</v>
      </c>
      <c r="J7" s="41">
        <v>1</v>
      </c>
      <c r="K7" s="41">
        <v>0</v>
      </c>
      <c r="L7" s="41">
        <v>0</v>
      </c>
      <c r="M7" s="41">
        <v>101</v>
      </c>
      <c r="N7" s="41">
        <v>1</v>
      </c>
      <c r="O7" s="41">
        <v>0</v>
      </c>
      <c r="P7" s="41">
        <v>0</v>
      </c>
      <c r="Q7" s="41">
        <v>0</v>
      </c>
      <c r="R7" s="41">
        <v>27</v>
      </c>
      <c r="S7" s="41">
        <v>26</v>
      </c>
      <c r="T7" s="41">
        <v>234</v>
      </c>
      <c r="U7" s="41">
        <v>9</v>
      </c>
      <c r="V7" s="41">
        <v>6</v>
      </c>
      <c r="W7" s="41">
        <v>0</v>
      </c>
      <c r="X7" s="41">
        <v>5</v>
      </c>
      <c r="Y7" s="41">
        <v>1</v>
      </c>
      <c r="Z7" s="41">
        <v>8</v>
      </c>
      <c r="AA7" s="41">
        <v>0</v>
      </c>
      <c r="AB7" s="41">
        <v>7</v>
      </c>
      <c r="AC7" s="41">
        <v>27</v>
      </c>
      <c r="AD7" s="41">
        <v>2249</v>
      </c>
      <c r="AE7" s="41">
        <v>1</v>
      </c>
      <c r="AF7" s="41">
        <v>3904</v>
      </c>
      <c r="AG7" s="41">
        <v>33</v>
      </c>
      <c r="AH7" t="str">
        <f t="shared" si="5"/>
        <v>ביתר עילית</v>
      </c>
      <c r="AI7" s="25">
        <f t="shared" si="0"/>
        <v>15976</v>
      </c>
      <c r="AJ7" s="25">
        <f t="shared" si="1"/>
        <v>9347</v>
      </c>
      <c r="AK7" s="25">
        <f t="shared" si="2"/>
        <v>101</v>
      </c>
      <c r="AL7" s="25">
        <f t="shared" si="6"/>
        <v>260</v>
      </c>
      <c r="AM7" s="25">
        <f t="shared" si="3"/>
        <v>2249</v>
      </c>
      <c r="AN7" s="25">
        <f t="shared" si="4"/>
        <v>3904</v>
      </c>
      <c r="AP7" s="26">
        <f t="shared" si="7"/>
        <v>13251</v>
      </c>
      <c r="AQ7" s="26">
        <f t="shared" si="8"/>
        <v>2350</v>
      </c>
      <c r="AR7" s="26">
        <f t="shared" si="9"/>
        <v>260</v>
      </c>
      <c r="AS7" s="14">
        <f t="shared" si="10"/>
        <v>0.82943164747120679</v>
      </c>
      <c r="AT7" s="14">
        <f t="shared" si="10"/>
        <v>0.1470956434651978</v>
      </c>
      <c r="AU7" s="14">
        <f t="shared" si="10"/>
        <v>1.6274411617426141E-2</v>
      </c>
      <c r="AV7" s="44">
        <f t="shared" si="11"/>
        <v>0.99280170255383071</v>
      </c>
      <c r="AW7" s="14">
        <f t="shared" si="12"/>
        <v>0.70538072598294466</v>
      </c>
    </row>
    <row r="8" spans="1:49" ht="15.75" thickBot="1">
      <c r="A8" s="30" t="s">
        <v>252</v>
      </c>
      <c r="B8" s="39">
        <v>6100</v>
      </c>
      <c r="C8" s="41">
        <v>101291</v>
      </c>
      <c r="D8" s="41">
        <v>81065</v>
      </c>
      <c r="E8" s="41">
        <v>2444</v>
      </c>
      <c r="F8" s="41">
        <v>78621</v>
      </c>
      <c r="G8" s="41">
        <v>1004</v>
      </c>
      <c r="H8" s="41">
        <v>46661</v>
      </c>
      <c r="I8" s="41">
        <v>13</v>
      </c>
      <c r="J8" s="41">
        <v>2</v>
      </c>
      <c r="K8" s="41">
        <v>3</v>
      </c>
      <c r="L8" s="41">
        <v>9</v>
      </c>
      <c r="M8" s="41">
        <v>1848</v>
      </c>
      <c r="N8" s="41">
        <v>4</v>
      </c>
      <c r="O8" s="41">
        <v>3</v>
      </c>
      <c r="P8" s="41">
        <v>0</v>
      </c>
      <c r="Q8" s="41">
        <v>1</v>
      </c>
      <c r="R8" s="41">
        <v>902</v>
      </c>
      <c r="S8" s="41">
        <v>533</v>
      </c>
      <c r="T8" s="41">
        <v>3591</v>
      </c>
      <c r="U8" s="41">
        <v>158</v>
      </c>
      <c r="V8" s="41">
        <v>30</v>
      </c>
      <c r="W8" s="41">
        <v>1</v>
      </c>
      <c r="X8" s="41">
        <v>8</v>
      </c>
      <c r="Y8" s="41">
        <v>4</v>
      </c>
      <c r="Z8" s="41">
        <v>508</v>
      </c>
      <c r="AA8" s="41">
        <v>4</v>
      </c>
      <c r="AB8" s="41">
        <v>36</v>
      </c>
      <c r="AC8" s="41">
        <v>129</v>
      </c>
      <c r="AD8" s="41">
        <v>4323</v>
      </c>
      <c r="AE8" s="41">
        <v>3</v>
      </c>
      <c r="AF8" s="41">
        <v>18843</v>
      </c>
      <c r="AG8" s="41">
        <v>167</v>
      </c>
      <c r="AH8" t="str">
        <f t="shared" si="5"/>
        <v>בני ברק</v>
      </c>
      <c r="AI8" s="25">
        <f t="shared" si="0"/>
        <v>78621</v>
      </c>
      <c r="AJ8" s="25">
        <f t="shared" si="1"/>
        <v>46661</v>
      </c>
      <c r="AK8" s="25">
        <f t="shared" si="2"/>
        <v>1848</v>
      </c>
      <c r="AL8" s="25">
        <f t="shared" si="6"/>
        <v>4124</v>
      </c>
      <c r="AM8" s="25">
        <f t="shared" si="3"/>
        <v>4323</v>
      </c>
      <c r="AN8" s="25">
        <f t="shared" si="4"/>
        <v>18843</v>
      </c>
      <c r="AP8" s="26">
        <f t="shared" si="7"/>
        <v>65504</v>
      </c>
      <c r="AQ8" s="26">
        <f t="shared" si="8"/>
        <v>6171</v>
      </c>
      <c r="AR8" s="26">
        <f t="shared" si="9"/>
        <v>4124</v>
      </c>
      <c r="AS8" s="14">
        <f t="shared" si="10"/>
        <v>0.83316162348481959</v>
      </c>
      <c r="AT8" s="14">
        <f t="shared" si="10"/>
        <v>7.8490479642843516E-2</v>
      </c>
      <c r="AU8" s="14">
        <f t="shared" si="10"/>
        <v>5.2454178908942904E-2</v>
      </c>
      <c r="AV8" s="44">
        <f t="shared" si="11"/>
        <v>0.96410628203660598</v>
      </c>
      <c r="AW8" s="14">
        <f t="shared" si="12"/>
        <v>0.71233817782120179</v>
      </c>
    </row>
    <row r="9" spans="1:49" ht="15.75" thickBot="1">
      <c r="A9" s="33" t="s">
        <v>230</v>
      </c>
      <c r="B9" s="39">
        <v>3730</v>
      </c>
      <c r="C9" s="41">
        <v>10109</v>
      </c>
      <c r="D9" s="41">
        <v>7854</v>
      </c>
      <c r="E9" s="41">
        <v>52</v>
      </c>
      <c r="F9" s="41">
        <v>7802</v>
      </c>
      <c r="G9" s="41">
        <v>567</v>
      </c>
      <c r="H9" s="41">
        <v>1051</v>
      </c>
      <c r="I9" s="41">
        <v>6</v>
      </c>
      <c r="J9" s="41">
        <v>1</v>
      </c>
      <c r="K9" s="41">
        <v>0</v>
      </c>
      <c r="L9" s="41">
        <v>2</v>
      </c>
      <c r="M9" s="41">
        <v>813</v>
      </c>
      <c r="N9" s="41">
        <v>1</v>
      </c>
      <c r="O9" s="41">
        <v>0</v>
      </c>
      <c r="P9" s="41">
        <v>0</v>
      </c>
      <c r="Q9" s="41">
        <v>0</v>
      </c>
      <c r="R9" s="41">
        <v>472</v>
      </c>
      <c r="S9" s="41">
        <v>119</v>
      </c>
      <c r="T9" s="41">
        <v>2644</v>
      </c>
      <c r="U9" s="41">
        <v>64</v>
      </c>
      <c r="V9" s="41">
        <v>4</v>
      </c>
      <c r="W9" s="41">
        <v>1</v>
      </c>
      <c r="X9" s="41">
        <v>0</v>
      </c>
      <c r="Y9" s="41">
        <v>0</v>
      </c>
      <c r="Z9" s="41">
        <v>498</v>
      </c>
      <c r="AA9" s="41">
        <v>0</v>
      </c>
      <c r="AB9" s="41">
        <v>2</v>
      </c>
      <c r="AC9" s="41">
        <v>80</v>
      </c>
      <c r="AD9" s="41">
        <v>599</v>
      </c>
      <c r="AE9" s="41">
        <v>3</v>
      </c>
      <c r="AF9" s="41">
        <v>875</v>
      </c>
      <c r="AG9" s="41">
        <v>18</v>
      </c>
      <c r="AH9" t="str">
        <f t="shared" si="5"/>
        <v>גבעת זאב</v>
      </c>
      <c r="AI9" s="25">
        <f t="shared" si="0"/>
        <v>7802</v>
      </c>
      <c r="AJ9" s="25">
        <f t="shared" si="1"/>
        <v>1051</v>
      </c>
      <c r="AK9" s="25">
        <f t="shared" si="2"/>
        <v>813</v>
      </c>
      <c r="AL9" s="25">
        <f t="shared" si="6"/>
        <v>2763</v>
      </c>
      <c r="AM9" s="25">
        <f t="shared" si="3"/>
        <v>599</v>
      </c>
      <c r="AN9" s="25">
        <f t="shared" si="4"/>
        <v>875</v>
      </c>
      <c r="AP9" s="26">
        <f t="shared" si="7"/>
        <v>1926</v>
      </c>
      <c r="AQ9" s="26">
        <f t="shared" si="8"/>
        <v>1412</v>
      </c>
      <c r="AR9" s="26">
        <f t="shared" si="9"/>
        <v>2763</v>
      </c>
      <c r="AS9" s="14">
        <f t="shared" si="10"/>
        <v>0.24685977954370675</v>
      </c>
      <c r="AT9" s="14">
        <f t="shared" si="10"/>
        <v>0.1809792360933094</v>
      </c>
      <c r="AU9" s="14">
        <f t="shared" si="10"/>
        <v>0.35413996411176624</v>
      </c>
      <c r="AV9" s="44">
        <f t="shared" si="11"/>
        <v>0.78197897974878239</v>
      </c>
      <c r="AW9" s="14">
        <f t="shared" si="12"/>
        <v>0.5456905503634476</v>
      </c>
    </row>
    <row r="10" spans="1:49" ht="27" thickBot="1">
      <c r="A10" s="35" t="s">
        <v>234</v>
      </c>
      <c r="B10" s="39">
        <v>2034</v>
      </c>
      <c r="C10" s="41">
        <v>6885</v>
      </c>
      <c r="D10" s="41">
        <v>4914</v>
      </c>
      <c r="E10" s="41">
        <v>41</v>
      </c>
      <c r="F10" s="41">
        <v>4873</v>
      </c>
      <c r="G10" s="41">
        <v>295</v>
      </c>
      <c r="H10" s="41">
        <v>699</v>
      </c>
      <c r="I10" s="41">
        <v>4</v>
      </c>
      <c r="J10" s="41">
        <v>0</v>
      </c>
      <c r="K10" s="41">
        <v>0</v>
      </c>
      <c r="L10" s="41">
        <v>0</v>
      </c>
      <c r="M10" s="41">
        <v>303</v>
      </c>
      <c r="N10" s="41">
        <v>1</v>
      </c>
      <c r="O10" s="41">
        <v>0</v>
      </c>
      <c r="P10" s="41">
        <v>0</v>
      </c>
      <c r="Q10" s="41">
        <v>1</v>
      </c>
      <c r="R10" s="41">
        <v>327</v>
      </c>
      <c r="S10" s="41">
        <v>264</v>
      </c>
      <c r="T10" s="41">
        <v>2156</v>
      </c>
      <c r="U10" s="41">
        <v>10</v>
      </c>
      <c r="V10" s="41">
        <v>1</v>
      </c>
      <c r="W10" s="41">
        <v>0</v>
      </c>
      <c r="X10" s="41">
        <v>0</v>
      </c>
      <c r="Y10" s="41">
        <v>1</v>
      </c>
      <c r="Z10" s="41">
        <v>105</v>
      </c>
      <c r="AA10" s="41">
        <v>1</v>
      </c>
      <c r="AB10" s="41">
        <v>5</v>
      </c>
      <c r="AC10" s="41">
        <v>49</v>
      </c>
      <c r="AD10" s="41">
        <v>167</v>
      </c>
      <c r="AE10" s="41">
        <v>3</v>
      </c>
      <c r="AF10" s="41">
        <v>481</v>
      </c>
      <c r="AG10" s="41">
        <v>11</v>
      </c>
      <c r="AH10" t="str">
        <f t="shared" si="5"/>
        <v>חצור הגלילית</v>
      </c>
      <c r="AI10" s="25">
        <f t="shared" si="0"/>
        <v>4873</v>
      </c>
      <c r="AJ10" s="25">
        <f t="shared" si="1"/>
        <v>699</v>
      </c>
      <c r="AK10" s="25">
        <f t="shared" si="2"/>
        <v>303</v>
      </c>
      <c r="AL10" s="25">
        <f t="shared" si="6"/>
        <v>2420</v>
      </c>
      <c r="AM10" s="25">
        <f t="shared" si="3"/>
        <v>167</v>
      </c>
      <c r="AN10" s="25">
        <f t="shared" si="4"/>
        <v>481</v>
      </c>
      <c r="AP10" s="26">
        <f t="shared" si="7"/>
        <v>1180</v>
      </c>
      <c r="AQ10" s="26">
        <f t="shared" si="8"/>
        <v>470</v>
      </c>
      <c r="AR10" s="26">
        <f t="shared" si="9"/>
        <v>2420</v>
      </c>
      <c r="AS10" s="14">
        <f t="shared" si="10"/>
        <v>0.24215062589780423</v>
      </c>
      <c r="AT10" s="14">
        <f t="shared" si="10"/>
        <v>9.6449825569464395E-2</v>
      </c>
      <c r="AU10" s="14">
        <f t="shared" si="10"/>
        <v>0.49661399548532731</v>
      </c>
      <c r="AV10" s="44">
        <f t="shared" si="11"/>
        <v>0.83521444695259595</v>
      </c>
      <c r="AW10" s="14">
        <f t="shared" si="12"/>
        <v>0.59237288135593225</v>
      </c>
    </row>
    <row r="11" spans="1:49" ht="15.75" thickBot="1">
      <c r="A11" s="30" t="s">
        <v>227</v>
      </c>
      <c r="B11" s="39">
        <v>6700</v>
      </c>
      <c r="C11" s="41">
        <v>33447</v>
      </c>
      <c r="D11" s="41">
        <v>20411</v>
      </c>
      <c r="E11" s="41">
        <v>192</v>
      </c>
      <c r="F11" s="41">
        <v>20219</v>
      </c>
      <c r="G11" s="41">
        <v>1520</v>
      </c>
      <c r="H11" s="41">
        <v>719</v>
      </c>
      <c r="I11" s="41">
        <v>26</v>
      </c>
      <c r="J11" s="41">
        <v>2</v>
      </c>
      <c r="K11" s="41">
        <v>1</v>
      </c>
      <c r="L11" s="41">
        <v>4</v>
      </c>
      <c r="M11" s="41">
        <v>983</v>
      </c>
      <c r="N11" s="41">
        <v>1</v>
      </c>
      <c r="O11" s="41">
        <v>0</v>
      </c>
      <c r="P11" s="41">
        <v>0</v>
      </c>
      <c r="Q11" s="41">
        <v>1</v>
      </c>
      <c r="R11" s="41">
        <v>1772</v>
      </c>
      <c r="S11" s="41">
        <v>1240</v>
      </c>
      <c r="T11" s="41">
        <v>9005</v>
      </c>
      <c r="U11" s="41">
        <v>99</v>
      </c>
      <c r="V11" s="41">
        <v>3</v>
      </c>
      <c r="W11" s="41">
        <v>2</v>
      </c>
      <c r="X11" s="41">
        <v>0</v>
      </c>
      <c r="Y11" s="41">
        <v>2</v>
      </c>
      <c r="Z11" s="41">
        <v>931</v>
      </c>
      <c r="AA11" s="41">
        <v>1</v>
      </c>
      <c r="AB11" s="41">
        <v>15</v>
      </c>
      <c r="AC11" s="41">
        <v>170</v>
      </c>
      <c r="AD11" s="41">
        <v>682</v>
      </c>
      <c r="AE11" s="41">
        <v>3</v>
      </c>
      <c r="AF11" s="41">
        <v>3037</v>
      </c>
      <c r="AG11" s="41">
        <v>58</v>
      </c>
      <c r="AH11" t="str">
        <f t="shared" si="5"/>
        <v>טבריה</v>
      </c>
      <c r="AI11" s="25">
        <f t="shared" si="0"/>
        <v>20219</v>
      </c>
      <c r="AJ11" s="25">
        <f t="shared" si="1"/>
        <v>719</v>
      </c>
      <c r="AK11" s="25">
        <f t="shared" si="2"/>
        <v>983</v>
      </c>
      <c r="AL11" s="25">
        <f t="shared" si="6"/>
        <v>10245</v>
      </c>
      <c r="AM11" s="25">
        <f t="shared" si="3"/>
        <v>682</v>
      </c>
      <c r="AN11" s="25">
        <f t="shared" si="4"/>
        <v>3037</v>
      </c>
      <c r="AP11" s="26">
        <f t="shared" si="7"/>
        <v>3756</v>
      </c>
      <c r="AQ11" s="26">
        <f t="shared" si="8"/>
        <v>1665</v>
      </c>
      <c r="AR11" s="26">
        <f t="shared" si="9"/>
        <v>10245</v>
      </c>
      <c r="AS11" s="14">
        <f t="shared" si="10"/>
        <v>0.18576586379148327</v>
      </c>
      <c r="AT11" s="14">
        <f t="shared" si="10"/>
        <v>8.2348286265393936E-2</v>
      </c>
      <c r="AU11" s="14">
        <f t="shared" si="10"/>
        <v>0.50670161729066721</v>
      </c>
      <c r="AV11" s="44">
        <f t="shared" si="11"/>
        <v>0.77481576734754443</v>
      </c>
      <c r="AW11" s="14">
        <f t="shared" si="12"/>
        <v>0.19142705005324814</v>
      </c>
    </row>
    <row r="12" spans="1:49" ht="15.75" thickBot="1">
      <c r="A12" s="30" t="s">
        <v>229</v>
      </c>
      <c r="B12" s="39">
        <v>46</v>
      </c>
      <c r="C12" s="41">
        <v>2350</v>
      </c>
      <c r="D12" s="41">
        <v>1780</v>
      </c>
      <c r="E12" s="41">
        <v>9</v>
      </c>
      <c r="F12" s="41">
        <v>1771</v>
      </c>
      <c r="G12" s="41">
        <v>197</v>
      </c>
      <c r="H12" s="41">
        <v>36</v>
      </c>
      <c r="I12" s="41">
        <v>3</v>
      </c>
      <c r="J12" s="41">
        <v>0</v>
      </c>
      <c r="K12" s="41">
        <v>0</v>
      </c>
      <c r="L12" s="41">
        <v>0</v>
      </c>
      <c r="M12" s="41">
        <v>103</v>
      </c>
      <c r="N12" s="41">
        <v>0</v>
      </c>
      <c r="O12" s="41">
        <v>0</v>
      </c>
      <c r="P12" s="41">
        <v>0</v>
      </c>
      <c r="Q12" s="41">
        <v>0</v>
      </c>
      <c r="R12" s="41">
        <v>116</v>
      </c>
      <c r="S12" s="41">
        <v>13</v>
      </c>
      <c r="T12" s="41">
        <v>373</v>
      </c>
      <c r="U12" s="41">
        <v>30</v>
      </c>
      <c r="V12" s="41">
        <v>1</v>
      </c>
      <c r="W12" s="41">
        <v>0</v>
      </c>
      <c r="X12" s="41">
        <v>0</v>
      </c>
      <c r="Y12" s="41">
        <v>0</v>
      </c>
      <c r="Z12" s="41">
        <v>103</v>
      </c>
      <c r="AA12" s="41">
        <v>0</v>
      </c>
      <c r="AB12" s="41">
        <v>1</v>
      </c>
      <c r="AC12" s="41">
        <v>23</v>
      </c>
      <c r="AD12" s="41">
        <v>98</v>
      </c>
      <c r="AE12" s="41">
        <v>3</v>
      </c>
      <c r="AF12" s="41">
        <v>671</v>
      </c>
      <c r="AG12" s="41">
        <v>4</v>
      </c>
      <c r="AH12" t="str">
        <f t="shared" si="5"/>
        <v>יבנאל</v>
      </c>
      <c r="AI12" s="25">
        <f t="shared" si="0"/>
        <v>1771</v>
      </c>
      <c r="AJ12" s="25">
        <f t="shared" si="1"/>
        <v>36</v>
      </c>
      <c r="AK12" s="25">
        <f t="shared" si="2"/>
        <v>103</v>
      </c>
      <c r="AL12" s="25">
        <f t="shared" si="6"/>
        <v>386</v>
      </c>
      <c r="AM12" s="25">
        <f t="shared" si="3"/>
        <v>98</v>
      </c>
      <c r="AN12" s="25">
        <f t="shared" si="4"/>
        <v>671</v>
      </c>
      <c r="AP12" s="26">
        <f t="shared" si="7"/>
        <v>707</v>
      </c>
      <c r="AQ12" s="26">
        <f t="shared" si="8"/>
        <v>201</v>
      </c>
      <c r="AR12" s="26">
        <f t="shared" si="9"/>
        <v>386</v>
      </c>
      <c r="AS12" s="14">
        <f t="shared" si="10"/>
        <v>0.39920948616600793</v>
      </c>
      <c r="AT12" s="14">
        <f t="shared" si="10"/>
        <v>0.11349520045172219</v>
      </c>
      <c r="AU12" s="14">
        <f t="shared" si="10"/>
        <v>0.21795595708639187</v>
      </c>
      <c r="AV12" s="44">
        <f t="shared" si="11"/>
        <v>0.73066064370412209</v>
      </c>
      <c r="AW12" s="14">
        <f t="shared" si="12"/>
        <v>5.0919377652050922E-2</v>
      </c>
    </row>
    <row r="13" spans="1:49" ht="15.75" thickBot="1">
      <c r="A13" s="13" t="s">
        <v>205</v>
      </c>
      <c r="B13" s="39">
        <v>831</v>
      </c>
      <c r="C13" s="41">
        <v>6545</v>
      </c>
      <c r="D13" s="41">
        <v>4209</v>
      </c>
      <c r="E13" s="41">
        <v>88</v>
      </c>
      <c r="F13" s="41">
        <v>4121</v>
      </c>
      <c r="G13" s="41">
        <v>333</v>
      </c>
      <c r="H13" s="41">
        <v>308</v>
      </c>
      <c r="I13" s="41">
        <v>31</v>
      </c>
      <c r="J13" s="41">
        <v>0</v>
      </c>
      <c r="K13" s="41">
        <v>0</v>
      </c>
      <c r="L13" s="41">
        <v>2</v>
      </c>
      <c r="M13" s="41">
        <v>465</v>
      </c>
      <c r="N13" s="41">
        <v>2</v>
      </c>
      <c r="O13" s="41">
        <v>0</v>
      </c>
      <c r="P13" s="41">
        <v>0</v>
      </c>
      <c r="Q13" s="41">
        <v>0</v>
      </c>
      <c r="R13" s="41">
        <v>328</v>
      </c>
      <c r="S13" s="41">
        <v>316</v>
      </c>
      <c r="T13" s="41">
        <v>1345</v>
      </c>
      <c r="U13" s="41">
        <v>49</v>
      </c>
      <c r="V13" s="41">
        <v>5</v>
      </c>
      <c r="W13" s="41">
        <v>0</v>
      </c>
      <c r="X13" s="41">
        <v>1</v>
      </c>
      <c r="Y13" s="41">
        <v>4</v>
      </c>
      <c r="Z13" s="41">
        <v>132</v>
      </c>
      <c r="AA13" s="41">
        <v>1</v>
      </c>
      <c r="AB13" s="41">
        <v>1</v>
      </c>
      <c r="AC13" s="41">
        <v>73</v>
      </c>
      <c r="AD13" s="41">
        <v>101</v>
      </c>
      <c r="AE13" s="41">
        <v>4</v>
      </c>
      <c r="AF13" s="41">
        <v>620</v>
      </c>
      <c r="AG13" s="41">
        <v>11</v>
      </c>
      <c r="AH13" t="str">
        <f t="shared" si="5"/>
        <v>ירוחם</v>
      </c>
      <c r="AI13" s="25">
        <f t="shared" si="0"/>
        <v>4121</v>
      </c>
      <c r="AJ13" s="25">
        <f t="shared" si="1"/>
        <v>308</v>
      </c>
      <c r="AK13" s="25">
        <f t="shared" si="2"/>
        <v>465</v>
      </c>
      <c r="AL13" s="25">
        <f t="shared" si="6"/>
        <v>1661</v>
      </c>
      <c r="AM13" s="25">
        <f t="shared" si="3"/>
        <v>101</v>
      </c>
      <c r="AN13" s="25">
        <f t="shared" si="4"/>
        <v>620</v>
      </c>
      <c r="AP13" s="26">
        <f t="shared" si="7"/>
        <v>928</v>
      </c>
      <c r="AQ13" s="26">
        <f t="shared" si="8"/>
        <v>566</v>
      </c>
      <c r="AR13" s="26">
        <f t="shared" si="9"/>
        <v>1661</v>
      </c>
      <c r="AS13" s="14">
        <f t="shared" si="10"/>
        <v>0.22518806115020626</v>
      </c>
      <c r="AT13" s="14">
        <f t="shared" si="10"/>
        <v>0.13734530453773355</v>
      </c>
      <c r="AU13" s="14">
        <f t="shared" si="10"/>
        <v>0.40305751031303083</v>
      </c>
      <c r="AV13" s="44">
        <f t="shared" si="11"/>
        <v>0.76559087600097064</v>
      </c>
      <c r="AW13" s="14">
        <f t="shared" si="12"/>
        <v>0.33189655172413796</v>
      </c>
    </row>
    <row r="14" spans="1:49" ht="15.75" thickBot="1">
      <c r="A14" s="30" t="s">
        <v>239</v>
      </c>
      <c r="B14" s="39">
        <v>3000</v>
      </c>
      <c r="C14" s="41">
        <v>385888</v>
      </c>
      <c r="D14" s="41">
        <v>258879</v>
      </c>
      <c r="E14" s="41">
        <v>3593</v>
      </c>
      <c r="F14" s="41">
        <v>255286</v>
      </c>
      <c r="G14" s="41">
        <v>24696</v>
      </c>
      <c r="H14" s="41">
        <v>53948</v>
      </c>
      <c r="I14" s="41">
        <v>3148</v>
      </c>
      <c r="J14" s="41">
        <v>10</v>
      </c>
      <c r="K14" s="41">
        <v>26</v>
      </c>
      <c r="L14" s="41">
        <v>17</v>
      </c>
      <c r="M14" s="41">
        <v>21266</v>
      </c>
      <c r="N14" s="41">
        <v>19</v>
      </c>
      <c r="O14" s="41">
        <v>4</v>
      </c>
      <c r="P14" s="41">
        <v>0</v>
      </c>
      <c r="Q14" s="41">
        <v>7</v>
      </c>
      <c r="R14" s="41">
        <v>11949</v>
      </c>
      <c r="S14" s="41">
        <v>6032</v>
      </c>
      <c r="T14" s="41">
        <v>61874</v>
      </c>
      <c r="U14" s="41">
        <v>10166</v>
      </c>
      <c r="V14" s="41">
        <v>253</v>
      </c>
      <c r="W14" s="41">
        <v>16</v>
      </c>
      <c r="X14" s="41">
        <v>54</v>
      </c>
      <c r="Y14" s="41">
        <v>215</v>
      </c>
      <c r="Z14" s="41">
        <v>10752</v>
      </c>
      <c r="AA14" s="41">
        <v>37</v>
      </c>
      <c r="AB14" s="41">
        <v>148</v>
      </c>
      <c r="AC14" s="41">
        <v>1619</v>
      </c>
      <c r="AD14" s="41">
        <v>18330</v>
      </c>
      <c r="AE14" s="41">
        <v>121</v>
      </c>
      <c r="AF14" s="41">
        <v>30579</v>
      </c>
      <c r="AG14" s="41">
        <v>681</v>
      </c>
      <c r="AH14" t="str">
        <f t="shared" si="5"/>
        <v>ירושלים</v>
      </c>
      <c r="AI14" s="25">
        <f t="shared" si="0"/>
        <v>255286</v>
      </c>
      <c r="AJ14" s="25">
        <f t="shared" si="1"/>
        <v>53948</v>
      </c>
      <c r="AK14" s="25">
        <f t="shared" si="2"/>
        <v>21266</v>
      </c>
      <c r="AL14" s="25">
        <f t="shared" si="6"/>
        <v>67906</v>
      </c>
      <c r="AM14" s="25">
        <f t="shared" si="3"/>
        <v>18330</v>
      </c>
      <c r="AN14" s="25">
        <f t="shared" si="4"/>
        <v>30579</v>
      </c>
      <c r="AP14" s="26">
        <f t="shared" si="7"/>
        <v>84527</v>
      </c>
      <c r="AQ14" s="26">
        <f t="shared" si="8"/>
        <v>39596</v>
      </c>
      <c r="AR14" s="26">
        <f t="shared" si="9"/>
        <v>67906</v>
      </c>
      <c r="AS14" s="14">
        <f t="shared" si="10"/>
        <v>0.33110707206819018</v>
      </c>
      <c r="AT14" s="14">
        <f t="shared" si="10"/>
        <v>0.15510447106382647</v>
      </c>
      <c r="AU14" s="14">
        <f t="shared" si="10"/>
        <v>0.26599970229468128</v>
      </c>
      <c r="AV14" s="44">
        <f t="shared" si="11"/>
        <v>0.75221124542669793</v>
      </c>
      <c r="AW14" s="14">
        <f t="shared" si="12"/>
        <v>0.63823393708519172</v>
      </c>
    </row>
    <row r="15" spans="1:49" ht="15.75" thickBot="1">
      <c r="A15" s="33" t="s">
        <v>309</v>
      </c>
      <c r="B15" s="39">
        <v>696</v>
      </c>
      <c r="C15" s="41">
        <v>3693</v>
      </c>
      <c r="D15" s="41">
        <v>2617</v>
      </c>
      <c r="E15" s="41">
        <v>6</v>
      </c>
      <c r="F15" s="41">
        <v>2611</v>
      </c>
      <c r="G15" s="41">
        <v>4</v>
      </c>
      <c r="H15" s="41">
        <v>204</v>
      </c>
      <c r="I15" s="41">
        <v>0</v>
      </c>
      <c r="J15" s="41">
        <v>0</v>
      </c>
      <c r="K15" s="41">
        <v>0</v>
      </c>
      <c r="L15" s="41">
        <v>0</v>
      </c>
      <c r="M15" s="41">
        <v>93</v>
      </c>
      <c r="N15" s="41">
        <v>1</v>
      </c>
      <c r="O15" s="41">
        <v>0</v>
      </c>
      <c r="P15" s="41">
        <v>0</v>
      </c>
      <c r="Q15" s="41">
        <v>1</v>
      </c>
      <c r="R15" s="41">
        <v>10</v>
      </c>
      <c r="S15" s="41">
        <v>12</v>
      </c>
      <c r="T15" s="41">
        <v>271</v>
      </c>
      <c r="U15" s="41">
        <v>4</v>
      </c>
      <c r="V15" s="41">
        <v>0</v>
      </c>
      <c r="W15" s="41">
        <v>0</v>
      </c>
      <c r="X15" s="41">
        <v>2</v>
      </c>
      <c r="Y15" s="41">
        <v>0</v>
      </c>
      <c r="Z15" s="41">
        <v>1</v>
      </c>
      <c r="AA15" s="41">
        <v>0</v>
      </c>
      <c r="AB15" s="41">
        <v>0</v>
      </c>
      <c r="AC15" s="41">
        <v>24</v>
      </c>
      <c r="AD15" s="41">
        <v>1954</v>
      </c>
      <c r="AE15" s="41">
        <v>0</v>
      </c>
      <c r="AF15" s="41">
        <v>30</v>
      </c>
      <c r="AG15" s="41">
        <v>6</v>
      </c>
      <c r="AH15" t="str">
        <f t="shared" si="5"/>
        <v>כפר חב"ד</v>
      </c>
      <c r="AI15" s="25">
        <f t="shared" si="0"/>
        <v>2611</v>
      </c>
      <c r="AJ15" s="25">
        <f t="shared" si="1"/>
        <v>204</v>
      </c>
      <c r="AK15" s="25">
        <f t="shared" si="2"/>
        <v>93</v>
      </c>
      <c r="AL15" s="25">
        <f t="shared" si="6"/>
        <v>283</v>
      </c>
      <c r="AM15" s="25">
        <f t="shared" si="3"/>
        <v>1954</v>
      </c>
      <c r="AN15" s="25">
        <f t="shared" si="4"/>
        <v>30</v>
      </c>
      <c r="AP15" s="26">
        <f t="shared" si="7"/>
        <v>234</v>
      </c>
      <c r="AQ15" s="26">
        <f t="shared" si="8"/>
        <v>2047</v>
      </c>
      <c r="AR15" s="26">
        <f t="shared" si="9"/>
        <v>283</v>
      </c>
      <c r="AS15" s="14">
        <f t="shared" si="10"/>
        <v>8.9620834929145923E-2</v>
      </c>
      <c r="AT15" s="14">
        <f t="shared" si="10"/>
        <v>0.7839908081194944</v>
      </c>
      <c r="AU15" s="14">
        <f t="shared" si="10"/>
        <v>0.1083875909613175</v>
      </c>
      <c r="AV15" s="44">
        <f t="shared" si="11"/>
        <v>0.98199923400995792</v>
      </c>
      <c r="AW15" s="14">
        <f t="shared" si="12"/>
        <v>0.87179487179487181</v>
      </c>
    </row>
    <row r="16" spans="1:49" ht="27" thickBot="1">
      <c r="A16" s="30" t="s">
        <v>254</v>
      </c>
      <c r="B16" s="39">
        <v>3797</v>
      </c>
      <c r="C16" s="41">
        <v>23529</v>
      </c>
      <c r="D16" s="41">
        <v>21002</v>
      </c>
      <c r="E16" s="41">
        <v>1136</v>
      </c>
      <c r="F16" s="41">
        <v>19866</v>
      </c>
      <c r="G16" s="41">
        <v>6</v>
      </c>
      <c r="H16" s="41">
        <v>15044</v>
      </c>
      <c r="I16" s="41">
        <v>2</v>
      </c>
      <c r="J16" s="41">
        <v>1</v>
      </c>
      <c r="K16" s="41">
        <v>4</v>
      </c>
      <c r="L16" s="41">
        <v>0</v>
      </c>
      <c r="M16" s="41">
        <v>259</v>
      </c>
      <c r="N16" s="41">
        <v>0</v>
      </c>
      <c r="O16" s="41">
        <v>0</v>
      </c>
      <c r="P16" s="41">
        <v>0</v>
      </c>
      <c r="Q16" s="41">
        <v>0</v>
      </c>
      <c r="R16" s="41">
        <v>29</v>
      </c>
      <c r="S16" s="41">
        <v>15</v>
      </c>
      <c r="T16" s="41">
        <v>256</v>
      </c>
      <c r="U16" s="41">
        <v>8</v>
      </c>
      <c r="V16" s="41">
        <v>8</v>
      </c>
      <c r="W16" s="41">
        <v>1</v>
      </c>
      <c r="X16" s="41">
        <v>4</v>
      </c>
      <c r="Y16" s="41">
        <v>0</v>
      </c>
      <c r="Z16" s="41">
        <v>10</v>
      </c>
      <c r="AA16" s="41">
        <v>3</v>
      </c>
      <c r="AB16" s="41">
        <v>24</v>
      </c>
      <c r="AC16" s="41">
        <v>31</v>
      </c>
      <c r="AD16" s="41">
        <v>818</v>
      </c>
      <c r="AE16" s="41">
        <v>1</v>
      </c>
      <c r="AF16" s="41">
        <v>3342</v>
      </c>
      <c r="AG16" s="41">
        <v>38</v>
      </c>
      <c r="AH16" t="str">
        <f t="shared" si="5"/>
        <v>מודיעין עילית</v>
      </c>
      <c r="AI16" s="25">
        <f t="shared" si="0"/>
        <v>19866</v>
      </c>
      <c r="AJ16" s="25">
        <f t="shared" si="1"/>
        <v>15044</v>
      </c>
      <c r="AK16" s="25">
        <f t="shared" si="2"/>
        <v>259</v>
      </c>
      <c r="AL16" s="25">
        <f t="shared" si="6"/>
        <v>271</v>
      </c>
      <c r="AM16" s="25">
        <f t="shared" si="3"/>
        <v>818</v>
      </c>
      <c r="AN16" s="25">
        <f t="shared" si="4"/>
        <v>3342</v>
      </c>
      <c r="AP16" s="26">
        <f t="shared" si="7"/>
        <v>18386</v>
      </c>
      <c r="AQ16" s="26">
        <f t="shared" si="8"/>
        <v>1077</v>
      </c>
      <c r="AR16" s="26">
        <f t="shared" si="9"/>
        <v>271</v>
      </c>
      <c r="AS16" s="14">
        <f t="shared" si="10"/>
        <v>0.9255008557334139</v>
      </c>
      <c r="AT16" s="14">
        <f t="shared" si="10"/>
        <v>5.4213228631833282E-2</v>
      </c>
      <c r="AU16" s="14">
        <f t="shared" si="10"/>
        <v>1.3641397362327595E-2</v>
      </c>
      <c r="AV16" s="44">
        <f t="shared" si="11"/>
        <v>0.99335548172757482</v>
      </c>
      <c r="AW16" s="14">
        <f t="shared" si="12"/>
        <v>0.8182312629174372</v>
      </c>
    </row>
    <row r="17" spans="1:49" ht="15.75" thickBot="1">
      <c r="A17" s="33" t="s">
        <v>210</v>
      </c>
      <c r="B17" s="39">
        <v>246</v>
      </c>
      <c r="C17" s="41">
        <v>19308</v>
      </c>
      <c r="D17" s="41">
        <v>14763</v>
      </c>
      <c r="E17" s="41">
        <v>160</v>
      </c>
      <c r="F17" s="41">
        <v>14603</v>
      </c>
      <c r="G17" s="41">
        <v>295</v>
      </c>
      <c r="H17" s="41">
        <v>1021</v>
      </c>
      <c r="I17" s="41">
        <v>10</v>
      </c>
      <c r="J17" s="41">
        <v>2</v>
      </c>
      <c r="K17" s="41">
        <v>0</v>
      </c>
      <c r="L17" s="41">
        <v>0</v>
      </c>
      <c r="M17" s="41">
        <v>805</v>
      </c>
      <c r="N17" s="41">
        <v>2</v>
      </c>
      <c r="O17" s="41">
        <v>0</v>
      </c>
      <c r="P17" s="41">
        <v>0</v>
      </c>
      <c r="Q17" s="41">
        <v>1</v>
      </c>
      <c r="R17" s="41">
        <v>525</v>
      </c>
      <c r="S17" s="41">
        <v>1068</v>
      </c>
      <c r="T17" s="41">
        <v>4310</v>
      </c>
      <c r="U17" s="41">
        <v>25</v>
      </c>
      <c r="V17" s="41">
        <v>1</v>
      </c>
      <c r="W17" s="41">
        <v>2</v>
      </c>
      <c r="X17" s="41">
        <v>1</v>
      </c>
      <c r="Y17" s="41">
        <v>2</v>
      </c>
      <c r="Z17" s="41">
        <v>186</v>
      </c>
      <c r="AA17" s="41">
        <v>4</v>
      </c>
      <c r="AB17" s="41">
        <v>7</v>
      </c>
      <c r="AC17" s="41">
        <v>87</v>
      </c>
      <c r="AD17" s="41">
        <v>2836</v>
      </c>
      <c r="AE17" s="41">
        <v>10</v>
      </c>
      <c r="AF17" s="41">
        <v>3403</v>
      </c>
      <c r="AG17" s="41">
        <v>31</v>
      </c>
      <c r="AH17" t="str">
        <f t="shared" si="5"/>
        <v>נתיבות</v>
      </c>
      <c r="AI17" s="25">
        <f t="shared" si="0"/>
        <v>14603</v>
      </c>
      <c r="AJ17" s="25">
        <f t="shared" si="1"/>
        <v>1021</v>
      </c>
      <c r="AK17" s="25">
        <f t="shared" si="2"/>
        <v>805</v>
      </c>
      <c r="AL17" s="25">
        <f t="shared" si="6"/>
        <v>5378</v>
      </c>
      <c r="AM17" s="25">
        <f t="shared" si="3"/>
        <v>2836</v>
      </c>
      <c r="AN17" s="25">
        <f t="shared" si="4"/>
        <v>3403</v>
      </c>
      <c r="AP17" s="26">
        <f t="shared" si="7"/>
        <v>4424</v>
      </c>
      <c r="AQ17" s="26">
        <f t="shared" si="8"/>
        <v>3641</v>
      </c>
      <c r="AR17" s="26">
        <f t="shared" si="9"/>
        <v>5378</v>
      </c>
      <c r="AS17" s="14">
        <f t="shared" si="10"/>
        <v>0.3029514483325344</v>
      </c>
      <c r="AT17" s="14">
        <f t="shared" si="10"/>
        <v>0.24933232897349861</v>
      </c>
      <c r="AU17" s="14">
        <f t="shared" si="10"/>
        <v>0.36828049031021021</v>
      </c>
      <c r="AV17" s="44">
        <f t="shared" si="11"/>
        <v>0.9205642676162431</v>
      </c>
      <c r="AW17" s="14">
        <f t="shared" si="12"/>
        <v>0.2307866184448463</v>
      </c>
    </row>
    <row r="18" spans="1:49" ht="15.75" thickBot="1">
      <c r="A18" s="30" t="s">
        <v>249</v>
      </c>
      <c r="B18" s="39">
        <v>3660</v>
      </c>
      <c r="C18" s="41">
        <v>1911</v>
      </c>
      <c r="D18" s="41">
        <v>1392</v>
      </c>
      <c r="E18" s="41">
        <v>12</v>
      </c>
      <c r="F18" s="41">
        <v>1380</v>
      </c>
      <c r="G18" s="41">
        <v>2</v>
      </c>
      <c r="H18" s="41">
        <v>395</v>
      </c>
      <c r="I18" s="41">
        <v>0</v>
      </c>
      <c r="J18" s="41">
        <v>0</v>
      </c>
      <c r="K18" s="41">
        <v>0</v>
      </c>
      <c r="L18" s="41">
        <v>0</v>
      </c>
      <c r="M18" s="41">
        <v>64</v>
      </c>
      <c r="N18" s="41">
        <v>0</v>
      </c>
      <c r="O18" s="41">
        <v>0</v>
      </c>
      <c r="P18" s="41">
        <v>0</v>
      </c>
      <c r="Q18" s="41">
        <v>0</v>
      </c>
      <c r="R18" s="41">
        <v>3</v>
      </c>
      <c r="S18" s="41">
        <v>1</v>
      </c>
      <c r="T18" s="41">
        <v>79</v>
      </c>
      <c r="U18" s="41">
        <v>0</v>
      </c>
      <c r="V18" s="41">
        <v>2</v>
      </c>
      <c r="W18" s="41">
        <v>0</v>
      </c>
      <c r="X18" s="41">
        <v>0</v>
      </c>
      <c r="Y18" s="41">
        <v>0</v>
      </c>
      <c r="Z18" s="41">
        <v>1</v>
      </c>
      <c r="AA18" s="41">
        <v>0</v>
      </c>
      <c r="AB18" s="41">
        <v>5</v>
      </c>
      <c r="AC18" s="41">
        <v>9</v>
      </c>
      <c r="AD18" s="41">
        <v>360</v>
      </c>
      <c r="AE18" s="41">
        <v>0</v>
      </c>
      <c r="AF18" s="41">
        <v>459</v>
      </c>
      <c r="AG18" s="41">
        <v>3</v>
      </c>
      <c r="AH18" t="str">
        <f t="shared" si="5"/>
        <v>עמנואל</v>
      </c>
      <c r="AI18" s="25">
        <f t="shared" si="0"/>
        <v>1380</v>
      </c>
      <c r="AJ18" s="25">
        <f t="shared" si="1"/>
        <v>395</v>
      </c>
      <c r="AK18" s="25">
        <f t="shared" si="2"/>
        <v>64</v>
      </c>
      <c r="AL18" s="25">
        <f t="shared" si="6"/>
        <v>80</v>
      </c>
      <c r="AM18" s="25">
        <f t="shared" si="3"/>
        <v>360</v>
      </c>
      <c r="AN18" s="25">
        <f t="shared" si="4"/>
        <v>459</v>
      </c>
      <c r="AP18" s="26">
        <f t="shared" si="7"/>
        <v>854</v>
      </c>
      <c r="AQ18" s="26">
        <f t="shared" si="8"/>
        <v>424</v>
      </c>
      <c r="AR18" s="26">
        <f t="shared" si="9"/>
        <v>80</v>
      </c>
      <c r="AS18" s="14">
        <f t="shared" si="10"/>
        <v>0.61884057971014494</v>
      </c>
      <c r="AT18" s="14">
        <f t="shared" si="10"/>
        <v>0.30724637681159422</v>
      </c>
      <c r="AU18" s="14">
        <f t="shared" si="10"/>
        <v>5.7971014492753624E-2</v>
      </c>
      <c r="AV18" s="44">
        <f t="shared" si="11"/>
        <v>0.98405797101449277</v>
      </c>
      <c r="AW18" s="14">
        <f t="shared" si="12"/>
        <v>0.46252927400468385</v>
      </c>
    </row>
    <row r="19" spans="1:49" ht="15.75" thickBot="1">
      <c r="A19" s="30" t="s">
        <v>238</v>
      </c>
      <c r="B19" s="39">
        <v>8000</v>
      </c>
      <c r="C19" s="41">
        <v>21978</v>
      </c>
      <c r="D19" s="41">
        <v>14278</v>
      </c>
      <c r="E19" s="41">
        <v>187</v>
      </c>
      <c r="F19" s="41">
        <v>14091</v>
      </c>
      <c r="G19" s="41">
        <v>672</v>
      </c>
      <c r="H19" s="41">
        <v>1404</v>
      </c>
      <c r="I19" s="41">
        <v>166</v>
      </c>
      <c r="J19" s="41">
        <v>0</v>
      </c>
      <c r="K19" s="41">
        <v>0</v>
      </c>
      <c r="L19" s="41">
        <v>3</v>
      </c>
      <c r="M19" s="41">
        <v>1008</v>
      </c>
      <c r="N19" s="41">
        <v>1</v>
      </c>
      <c r="O19" s="41">
        <v>1</v>
      </c>
      <c r="P19" s="41">
        <v>0</v>
      </c>
      <c r="Q19" s="41">
        <v>1</v>
      </c>
      <c r="R19" s="41">
        <v>663</v>
      </c>
      <c r="S19" s="41">
        <v>1122</v>
      </c>
      <c r="T19" s="41">
        <v>4019</v>
      </c>
      <c r="U19" s="41">
        <v>63</v>
      </c>
      <c r="V19" s="41">
        <v>10</v>
      </c>
      <c r="W19" s="41">
        <v>2</v>
      </c>
      <c r="X19" s="41">
        <v>10</v>
      </c>
      <c r="Y19" s="41">
        <v>8</v>
      </c>
      <c r="Z19" s="41">
        <v>404</v>
      </c>
      <c r="AA19" s="41">
        <v>1</v>
      </c>
      <c r="AB19" s="41">
        <v>22</v>
      </c>
      <c r="AC19" s="41">
        <v>158</v>
      </c>
      <c r="AD19" s="41">
        <v>2273</v>
      </c>
      <c r="AE19" s="41">
        <v>5</v>
      </c>
      <c r="AF19" s="41">
        <v>2075</v>
      </c>
      <c r="AG19" s="41">
        <v>38</v>
      </c>
      <c r="AH19" t="str">
        <f t="shared" si="5"/>
        <v>צפת</v>
      </c>
      <c r="AI19" s="25">
        <f t="shared" si="0"/>
        <v>14091</v>
      </c>
      <c r="AJ19" s="25">
        <f t="shared" si="1"/>
        <v>1404</v>
      </c>
      <c r="AK19" s="25">
        <f t="shared" si="2"/>
        <v>1008</v>
      </c>
      <c r="AL19" s="25">
        <f t="shared" si="6"/>
        <v>5141</v>
      </c>
      <c r="AM19" s="25">
        <f t="shared" si="3"/>
        <v>2273</v>
      </c>
      <c r="AN19" s="25">
        <f t="shared" si="4"/>
        <v>2075</v>
      </c>
      <c r="AP19" s="26">
        <f t="shared" si="7"/>
        <v>3479</v>
      </c>
      <c r="AQ19" s="26">
        <f t="shared" si="8"/>
        <v>3281</v>
      </c>
      <c r="AR19" s="26">
        <f t="shared" si="9"/>
        <v>5141</v>
      </c>
      <c r="AS19" s="14">
        <f t="shared" si="10"/>
        <v>0.24689518132141083</v>
      </c>
      <c r="AT19" s="14">
        <f t="shared" si="10"/>
        <v>0.23284365907316726</v>
      </c>
      <c r="AU19" s="14">
        <f t="shared" si="10"/>
        <v>0.36484280746575831</v>
      </c>
      <c r="AV19" s="44">
        <f t="shared" si="11"/>
        <v>0.8445816478603364</v>
      </c>
      <c r="AW19" s="14">
        <f t="shared" si="12"/>
        <v>0.40356424259844781</v>
      </c>
    </row>
    <row r="20" spans="1:49" ht="15.75" thickBot="1">
      <c r="A20" s="30" t="s">
        <v>344</v>
      </c>
      <c r="B20" s="39">
        <v>1137</v>
      </c>
      <c r="C20" s="41">
        <v>2388</v>
      </c>
      <c r="D20" s="41">
        <v>1823</v>
      </c>
      <c r="E20" s="41">
        <v>23</v>
      </c>
      <c r="F20" s="41">
        <v>1800</v>
      </c>
      <c r="G20" s="41">
        <v>17</v>
      </c>
      <c r="H20" s="41">
        <v>1248</v>
      </c>
      <c r="I20" s="41">
        <v>0</v>
      </c>
      <c r="J20" s="41">
        <v>0</v>
      </c>
      <c r="K20" s="41">
        <v>0</v>
      </c>
      <c r="L20" s="41">
        <v>0</v>
      </c>
      <c r="M20" s="41">
        <v>41</v>
      </c>
      <c r="N20" s="41">
        <v>0</v>
      </c>
      <c r="O20" s="41">
        <v>0</v>
      </c>
      <c r="P20" s="41">
        <v>0</v>
      </c>
      <c r="Q20" s="41">
        <v>0</v>
      </c>
      <c r="R20" s="41">
        <v>13</v>
      </c>
      <c r="S20" s="41">
        <v>1</v>
      </c>
      <c r="T20" s="41">
        <v>79</v>
      </c>
      <c r="U20" s="41">
        <v>5</v>
      </c>
      <c r="V20" s="41">
        <v>2</v>
      </c>
      <c r="W20" s="41">
        <v>0</v>
      </c>
      <c r="X20" s="41">
        <v>0</v>
      </c>
      <c r="Y20" s="41">
        <v>0</v>
      </c>
      <c r="Z20" s="41">
        <v>3</v>
      </c>
      <c r="AA20" s="41">
        <v>0</v>
      </c>
      <c r="AB20" s="41">
        <v>3</v>
      </c>
      <c r="AC20" s="41">
        <v>6</v>
      </c>
      <c r="AD20" s="41">
        <v>141</v>
      </c>
      <c r="AE20" s="41">
        <v>0</v>
      </c>
      <c r="AF20" s="41">
        <v>241</v>
      </c>
      <c r="AG20" s="41">
        <v>4</v>
      </c>
      <c r="AH20" t="str">
        <f t="shared" si="5"/>
        <v>קרית יערים</v>
      </c>
      <c r="AI20" s="25">
        <f t="shared" si="0"/>
        <v>1800</v>
      </c>
      <c r="AJ20" s="25">
        <f t="shared" si="1"/>
        <v>1248</v>
      </c>
      <c r="AK20" s="25">
        <f t="shared" si="2"/>
        <v>41</v>
      </c>
      <c r="AL20" s="25">
        <f t="shared" si="6"/>
        <v>80</v>
      </c>
      <c r="AM20" s="25">
        <f t="shared" si="3"/>
        <v>141</v>
      </c>
      <c r="AN20" s="25">
        <f t="shared" si="4"/>
        <v>241</v>
      </c>
      <c r="AP20" s="26">
        <f t="shared" si="7"/>
        <v>1489</v>
      </c>
      <c r="AQ20" s="26">
        <f t="shared" si="8"/>
        <v>182</v>
      </c>
      <c r="AR20" s="26">
        <f t="shared" si="9"/>
        <v>80</v>
      </c>
      <c r="AS20" s="14">
        <f t="shared" si="10"/>
        <v>0.82722222222222219</v>
      </c>
      <c r="AT20" s="14">
        <f t="shared" si="10"/>
        <v>0.10111111111111111</v>
      </c>
      <c r="AU20" s="14">
        <f t="shared" si="10"/>
        <v>4.4444444444444446E-2</v>
      </c>
      <c r="AV20" s="44">
        <f t="shared" si="11"/>
        <v>0.97277777777777774</v>
      </c>
      <c r="AW20" s="14">
        <f t="shared" si="12"/>
        <v>0.83814640698455334</v>
      </c>
    </row>
    <row r="21" spans="1:49" ht="27" thickBot="1">
      <c r="A21" s="33" t="s">
        <v>345</v>
      </c>
      <c r="B21" s="39">
        <v>1034</v>
      </c>
      <c r="C21" s="41">
        <v>16023</v>
      </c>
      <c r="D21" s="41">
        <v>10897</v>
      </c>
      <c r="E21" s="41">
        <v>155</v>
      </c>
      <c r="F21" s="41">
        <v>10742</v>
      </c>
      <c r="G21" s="41">
        <v>606</v>
      </c>
      <c r="H21" s="41">
        <v>117</v>
      </c>
      <c r="I21" s="41">
        <v>4</v>
      </c>
      <c r="J21" s="41">
        <v>0</v>
      </c>
      <c r="K21" s="41">
        <v>0</v>
      </c>
      <c r="L21" s="41">
        <v>1</v>
      </c>
      <c r="M21" s="41">
        <v>756</v>
      </c>
      <c r="N21" s="41">
        <v>1</v>
      </c>
      <c r="O21" s="41">
        <v>2</v>
      </c>
      <c r="P21" s="41">
        <v>0</v>
      </c>
      <c r="Q21" s="41">
        <v>0</v>
      </c>
      <c r="R21" s="41">
        <v>941</v>
      </c>
      <c r="S21" s="41">
        <v>257</v>
      </c>
      <c r="T21" s="41">
        <v>4396</v>
      </c>
      <c r="U21" s="41">
        <v>32</v>
      </c>
      <c r="V21" s="41">
        <v>2</v>
      </c>
      <c r="W21" s="41">
        <v>4</v>
      </c>
      <c r="X21" s="41">
        <v>8</v>
      </c>
      <c r="Y21" s="41">
        <v>0</v>
      </c>
      <c r="Z21" s="41">
        <v>324</v>
      </c>
      <c r="AA21" s="41">
        <v>3</v>
      </c>
      <c r="AB21" s="41">
        <v>12</v>
      </c>
      <c r="AC21" s="41">
        <v>90</v>
      </c>
      <c r="AD21" s="41">
        <v>1706</v>
      </c>
      <c r="AE21" s="41">
        <v>8</v>
      </c>
      <c r="AF21" s="41">
        <v>1472</v>
      </c>
      <c r="AG21" s="41">
        <v>27</v>
      </c>
      <c r="AH21" t="str">
        <f t="shared" si="5"/>
        <v>קרית מלאכי</v>
      </c>
      <c r="AI21" s="25">
        <f t="shared" si="0"/>
        <v>10742</v>
      </c>
      <c r="AJ21" s="25">
        <f t="shared" si="1"/>
        <v>117</v>
      </c>
      <c r="AK21" s="25">
        <f t="shared" si="2"/>
        <v>756</v>
      </c>
      <c r="AL21" s="25">
        <f t="shared" si="6"/>
        <v>4653</v>
      </c>
      <c r="AM21" s="25">
        <f t="shared" si="3"/>
        <v>1706</v>
      </c>
      <c r="AN21" s="25">
        <f t="shared" si="4"/>
        <v>1472</v>
      </c>
      <c r="AP21" s="26">
        <f t="shared" si="7"/>
        <v>1589</v>
      </c>
      <c r="AQ21" s="26">
        <f t="shared" si="8"/>
        <v>2462</v>
      </c>
      <c r="AR21" s="26">
        <f t="shared" si="9"/>
        <v>4653</v>
      </c>
      <c r="AS21" s="14">
        <f t="shared" si="10"/>
        <v>0.14792403649227331</v>
      </c>
      <c r="AT21" s="14">
        <f t="shared" si="10"/>
        <v>0.22919381865574381</v>
      </c>
      <c r="AU21" s="14">
        <f t="shared" si="10"/>
        <v>0.43315956060323962</v>
      </c>
      <c r="AV21" s="44">
        <f t="shared" si="11"/>
        <v>0.81027741575125667</v>
      </c>
      <c r="AW21" s="14">
        <f t="shared" si="12"/>
        <v>7.3631214600377595E-2</v>
      </c>
    </row>
    <row r="22" spans="1:49" ht="15.75" thickBot="1">
      <c r="A22" s="30" t="s">
        <v>250</v>
      </c>
      <c r="B22" s="39">
        <v>922</v>
      </c>
      <c r="C22" s="41">
        <v>5461</v>
      </c>
      <c r="D22" s="41">
        <v>4691</v>
      </c>
      <c r="E22" s="41">
        <v>55</v>
      </c>
      <c r="F22" s="41">
        <v>4636</v>
      </c>
      <c r="G22" s="41">
        <v>66</v>
      </c>
      <c r="H22" s="41">
        <v>2011</v>
      </c>
      <c r="I22" s="41">
        <v>0</v>
      </c>
      <c r="J22" s="41">
        <v>0</v>
      </c>
      <c r="K22" s="41">
        <v>0</v>
      </c>
      <c r="L22" s="41">
        <v>0</v>
      </c>
      <c r="M22" s="41">
        <v>98</v>
      </c>
      <c r="N22" s="41">
        <v>0</v>
      </c>
      <c r="O22" s="41">
        <v>0</v>
      </c>
      <c r="P22" s="41">
        <v>0</v>
      </c>
      <c r="Q22" s="41">
        <v>0</v>
      </c>
      <c r="R22" s="41">
        <v>71</v>
      </c>
      <c r="S22" s="41">
        <v>41</v>
      </c>
      <c r="T22" s="41">
        <v>357</v>
      </c>
      <c r="U22" s="41">
        <v>3</v>
      </c>
      <c r="V22" s="41">
        <v>0</v>
      </c>
      <c r="W22" s="41">
        <v>0</v>
      </c>
      <c r="X22" s="41">
        <v>1</v>
      </c>
      <c r="Y22" s="41">
        <v>0</v>
      </c>
      <c r="Z22" s="41">
        <v>58</v>
      </c>
      <c r="AA22" s="41">
        <v>0</v>
      </c>
      <c r="AB22" s="41">
        <v>0</v>
      </c>
      <c r="AC22" s="41">
        <v>10</v>
      </c>
      <c r="AD22" s="41">
        <v>166</v>
      </c>
      <c r="AE22" s="41">
        <v>0</v>
      </c>
      <c r="AF22" s="41">
        <v>1754</v>
      </c>
      <c r="AG22" s="41">
        <v>10</v>
      </c>
      <c r="AH22" t="str">
        <f t="shared" si="5"/>
        <v>רכסים</v>
      </c>
      <c r="AI22" s="25">
        <f t="shared" si="0"/>
        <v>4636</v>
      </c>
      <c r="AJ22" s="25">
        <f t="shared" si="1"/>
        <v>2011</v>
      </c>
      <c r="AK22" s="25">
        <f t="shared" si="2"/>
        <v>98</v>
      </c>
      <c r="AL22" s="25">
        <f t="shared" si="6"/>
        <v>398</v>
      </c>
      <c r="AM22" s="25">
        <f t="shared" si="3"/>
        <v>166</v>
      </c>
      <c r="AN22" s="25">
        <f t="shared" si="4"/>
        <v>1754</v>
      </c>
      <c r="AP22" s="26">
        <f t="shared" si="7"/>
        <v>3765</v>
      </c>
      <c r="AQ22" s="26">
        <f t="shared" si="8"/>
        <v>264</v>
      </c>
      <c r="AR22" s="26">
        <f t="shared" si="9"/>
        <v>398</v>
      </c>
      <c r="AS22" s="14">
        <f t="shared" si="10"/>
        <v>0.81212251941328728</v>
      </c>
      <c r="AT22" s="14">
        <f t="shared" si="10"/>
        <v>5.6945642795513375E-2</v>
      </c>
      <c r="AU22" s="14">
        <f t="shared" si="10"/>
        <v>8.5849870578084561E-2</v>
      </c>
      <c r="AV22" s="44">
        <f t="shared" si="11"/>
        <v>0.95491803278688525</v>
      </c>
      <c r="AW22" s="14">
        <f t="shared" si="12"/>
        <v>0.53413014608233733</v>
      </c>
    </row>
    <row r="23" spans="1:49">
      <c r="A23" t="s">
        <v>173</v>
      </c>
      <c r="B23">
        <v>922</v>
      </c>
      <c r="C23">
        <v>20805</v>
      </c>
      <c r="D23">
        <v>12552</v>
      </c>
      <c r="E23">
        <v>255</v>
      </c>
      <c r="F23">
        <v>12297</v>
      </c>
      <c r="G23">
        <v>1871</v>
      </c>
      <c r="H23">
        <v>1837</v>
      </c>
      <c r="I23">
        <v>96</v>
      </c>
      <c r="J23">
        <v>2</v>
      </c>
      <c r="K23">
        <v>0</v>
      </c>
      <c r="L23">
        <v>1</v>
      </c>
      <c r="M23">
        <v>526</v>
      </c>
      <c r="N23">
        <v>1</v>
      </c>
      <c r="O23">
        <v>0</v>
      </c>
      <c r="P23">
        <v>0</v>
      </c>
      <c r="Q23">
        <v>3</v>
      </c>
      <c r="R23">
        <v>746</v>
      </c>
      <c r="S23">
        <v>1829</v>
      </c>
      <c r="T23">
        <v>2764</v>
      </c>
      <c r="U23">
        <v>260</v>
      </c>
      <c r="V23">
        <v>5</v>
      </c>
      <c r="W23">
        <v>3</v>
      </c>
      <c r="X23">
        <v>2</v>
      </c>
      <c r="Y23">
        <v>9</v>
      </c>
      <c r="Z23">
        <v>1605</v>
      </c>
      <c r="AA23">
        <v>9</v>
      </c>
      <c r="AB23">
        <v>8</v>
      </c>
      <c r="AC23">
        <v>283</v>
      </c>
      <c r="AD23">
        <v>292</v>
      </c>
      <c r="AE23">
        <v>16</v>
      </c>
      <c r="AF23">
        <v>129</v>
      </c>
      <c r="AG23">
        <v>34</v>
      </c>
      <c r="AH23" t="str">
        <f t="shared" ref="AH23" si="13">A23</f>
        <v>ערד</v>
      </c>
      <c r="AI23" s="25">
        <f t="shared" ref="AI23" si="14">F23</f>
        <v>12297</v>
      </c>
      <c r="AJ23" s="25">
        <f t="shared" ref="AJ23" si="15">H23</f>
        <v>1837</v>
      </c>
      <c r="AK23" s="25">
        <f t="shared" ref="AK23" si="16">M23</f>
        <v>526</v>
      </c>
      <c r="AL23" s="25">
        <f t="shared" ref="AL23" si="17">T23+S23</f>
        <v>4593</v>
      </c>
      <c r="AM23" s="25">
        <f t="shared" ref="AM23" si="18">AD23</f>
        <v>292</v>
      </c>
      <c r="AN23" s="25">
        <f t="shared" ref="AN23" si="19">AF23</f>
        <v>129</v>
      </c>
      <c r="AP23" s="26">
        <f t="shared" ref="AP23" si="20">AN23+AJ23</f>
        <v>1966</v>
      </c>
      <c r="AQ23" s="26">
        <f t="shared" ref="AQ23" si="21">AK23+AM23</f>
        <v>818</v>
      </c>
      <c r="AR23" s="26">
        <f t="shared" ref="AR23" si="22">AL23</f>
        <v>4593</v>
      </c>
      <c r="AS23" s="14">
        <f t="shared" ref="AS23" si="23">AP23/$AI23</f>
        <v>0.15987639261608522</v>
      </c>
      <c r="AT23" s="14">
        <f t="shared" ref="AT23" si="24">AQ23/$AI23</f>
        <v>6.6520289501504432E-2</v>
      </c>
      <c r="AU23" s="14">
        <f t="shared" ref="AU23" si="25">AR23/$AI23</f>
        <v>0.37350573310563551</v>
      </c>
      <c r="AV23" s="44">
        <f t="shared" ref="AV23" si="26">SUM(AS23:AU23)</f>
        <v>0.59990241522322518</v>
      </c>
      <c r="AW23" s="14">
        <f t="shared" si="12"/>
        <v>0.93438453713123093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58"/>
  <sheetViews>
    <sheetView rightToLeft="1" workbookViewId="0">
      <selection activeCell="A10" sqref="A10"/>
    </sheetView>
  </sheetViews>
  <sheetFormatPr defaultRowHeight="15"/>
  <cols>
    <col min="1" max="1" width="16.42578125" bestFit="1" customWidth="1"/>
    <col min="12" max="12" width="10" bestFit="1" customWidth="1"/>
    <col min="13" max="13" width="15" bestFit="1" customWidth="1"/>
    <col min="14" max="16" width="6.140625" bestFit="1" customWidth="1"/>
    <col min="17" max="17" width="10.85546875" bestFit="1" customWidth="1"/>
    <col min="18" max="18" width="11.7109375" bestFit="1" customWidth="1"/>
    <col min="24" max="24" width="21.42578125" style="20" customWidth="1"/>
    <col min="29" max="29" width="10.85546875" bestFit="1" customWidth="1"/>
    <col min="31" max="31" width="11.5703125" bestFit="1" customWidth="1"/>
    <col min="32" max="32" width="18.28515625" customWidth="1"/>
    <col min="33" max="33" width="11.5703125" customWidth="1"/>
    <col min="34" max="34" width="10.42578125" bestFit="1" customWidth="1"/>
    <col min="35" max="35" width="8.140625" bestFit="1" customWidth="1"/>
    <col min="36" max="36" width="5.85546875" bestFit="1" customWidth="1"/>
    <col min="37" max="37" width="15.7109375" customWidth="1"/>
    <col min="38" max="38" width="43.28515625" customWidth="1"/>
    <col min="39" max="39" width="5" bestFit="1" customWidth="1"/>
    <col min="41" max="41" width="13.7109375" customWidth="1"/>
    <col min="43" max="43" width="9.5703125" bestFit="1" customWidth="1"/>
  </cols>
  <sheetData>
    <row r="1" spans="1:44" ht="39.75" thickBot="1">
      <c r="A1" s="10" t="s">
        <v>257</v>
      </c>
      <c r="B1">
        <v>2008</v>
      </c>
      <c r="C1">
        <v>2009</v>
      </c>
      <c r="D1">
        <v>2010</v>
      </c>
      <c r="E1">
        <v>2011</v>
      </c>
      <c r="F1">
        <v>2012</v>
      </c>
      <c r="G1">
        <v>2013</v>
      </c>
      <c r="H1">
        <v>2014</v>
      </c>
      <c r="I1">
        <v>2015</v>
      </c>
      <c r="J1">
        <v>2016</v>
      </c>
      <c r="L1" s="11"/>
      <c r="M1" s="10" t="s">
        <v>257</v>
      </c>
      <c r="N1">
        <v>2008</v>
      </c>
      <c r="O1">
        <v>2009</v>
      </c>
      <c r="P1">
        <v>2010</v>
      </c>
      <c r="Q1">
        <v>2011</v>
      </c>
      <c r="R1">
        <v>2012</v>
      </c>
      <c r="S1">
        <v>2013</v>
      </c>
      <c r="T1">
        <v>2014</v>
      </c>
      <c r="U1">
        <v>2015</v>
      </c>
      <c r="V1">
        <v>2016</v>
      </c>
      <c r="X1" s="13" t="s">
        <v>258</v>
      </c>
      <c r="Y1" s="17" t="s">
        <v>259</v>
      </c>
      <c r="Z1" s="12" t="s">
        <v>260</v>
      </c>
      <c r="AA1" s="17" t="s">
        <v>261</v>
      </c>
      <c r="AB1" s="17" t="s">
        <v>262</v>
      </c>
      <c r="AC1" s="21" t="s">
        <v>363</v>
      </c>
      <c r="AD1" s="16" t="s">
        <v>362</v>
      </c>
      <c r="AE1" s="24" t="s">
        <v>379</v>
      </c>
      <c r="AF1" s="22" t="s">
        <v>380</v>
      </c>
      <c r="AG1" s="22"/>
      <c r="AH1" s="22" t="s">
        <v>366</v>
      </c>
      <c r="AI1" s="22" t="s">
        <v>372</v>
      </c>
      <c r="AJ1" s="22" t="s">
        <v>367</v>
      </c>
      <c r="AK1" s="22" t="s">
        <v>386</v>
      </c>
      <c r="AL1" s="22" t="s">
        <v>369</v>
      </c>
      <c r="AM1" s="22" t="s">
        <v>371</v>
      </c>
      <c r="AO1" s="22" t="s">
        <v>385</v>
      </c>
    </row>
    <row r="2" spans="1:44" ht="15.75" thickBot="1">
      <c r="A2" s="9" t="s">
        <v>256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L2" s="7"/>
      <c r="M2" s="31" t="s">
        <v>254</v>
      </c>
      <c r="N2" s="1">
        <v>0</v>
      </c>
      <c r="O2" s="1">
        <v>0</v>
      </c>
      <c r="P2" s="1">
        <v>0</v>
      </c>
      <c r="Q2" s="1" t="e">
        <v>#VALUE!</v>
      </c>
      <c r="R2" s="1" t="e">
        <v>#VALUE!</v>
      </c>
      <c r="S2" s="1">
        <v>0</v>
      </c>
      <c r="T2" s="1">
        <v>8.1400000000000016E-4</v>
      </c>
      <c r="U2" s="1">
        <v>2.1000000000000003E-3</v>
      </c>
      <c r="V2" s="1">
        <v>9.1000000000000003E-5</v>
      </c>
      <c r="X2" s="13" t="s">
        <v>342</v>
      </c>
      <c r="Y2" s="15">
        <v>0.97014925373134331</v>
      </c>
      <c r="Z2" s="15">
        <v>0</v>
      </c>
      <c r="AA2" s="15">
        <v>2.9850746268656716E-2</v>
      </c>
      <c r="AB2" s="15">
        <v>0</v>
      </c>
      <c r="AC2" t="s">
        <v>140</v>
      </c>
      <c r="AD2" s="1">
        <f t="shared" ref="AD2:AD33" si="0">AB2+Y2+AA2</f>
        <v>1</v>
      </c>
      <c r="AE2" s="25" t="e">
        <f>VLOOKUP($X2,#REF!,3,FALSE)</f>
        <v>#REF!</v>
      </c>
      <c r="AF2" s="25" t="e">
        <f t="shared" ref="AF2:AF33" si="1">AE2*AD2</f>
        <v>#REF!</v>
      </c>
      <c r="AG2" s="15" t="e">
        <f t="shared" ref="AG2:AG33" si="2">AF2/$AF$122</f>
        <v>#REF!</v>
      </c>
      <c r="AN2" s="1" t="e">
        <f>SUM($AG$2:AG2)</f>
        <v>#REF!</v>
      </c>
      <c r="AO2" s="27">
        <f>AI2</f>
        <v>0</v>
      </c>
      <c r="AQ2" s="25">
        <f>AO2*AJ2</f>
        <v>0</v>
      </c>
    </row>
    <row r="3" spans="1:44" ht="15.75" thickBot="1">
      <c r="A3" s="8" t="s">
        <v>255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L3" s="7"/>
      <c r="M3" s="31" t="s">
        <v>253</v>
      </c>
      <c r="N3" s="1">
        <v>0</v>
      </c>
      <c r="O3" s="1">
        <v>0</v>
      </c>
      <c r="P3" s="1">
        <v>0</v>
      </c>
      <c r="Q3" s="1" t="e">
        <v>#VALUE!</v>
      </c>
      <c r="R3" s="1" t="e">
        <v>#VALUE!</v>
      </c>
      <c r="S3" s="1">
        <v>0</v>
      </c>
      <c r="T3" s="1">
        <v>1.6740000000000001E-3</v>
      </c>
      <c r="U3" s="1">
        <v>3.4650000000000002E-3</v>
      </c>
      <c r="V3" s="1">
        <v>3.9779999999999998E-3</v>
      </c>
      <c r="X3" s="30" t="s">
        <v>253</v>
      </c>
      <c r="Y3" s="15">
        <v>0.58506509764646975</v>
      </c>
      <c r="Z3" s="15">
        <v>6.3219829744616922E-3</v>
      </c>
      <c r="AA3" s="15">
        <v>0.14077366049073611</v>
      </c>
      <c r="AB3" s="15">
        <v>0.2443665498247371</v>
      </c>
      <c r="AC3" t="s">
        <v>364</v>
      </c>
      <c r="AD3" s="28">
        <f>AB3+Y3</f>
        <v>0.8294316474712069</v>
      </c>
      <c r="AE3" s="25" t="e">
        <f>VLOOKUP($X3,#REF!,3,FALSE)</f>
        <v>#REF!</v>
      </c>
      <c r="AF3" s="25" t="e">
        <f t="shared" si="1"/>
        <v>#REF!</v>
      </c>
      <c r="AG3" s="15" t="e">
        <f t="shared" si="2"/>
        <v>#REF!</v>
      </c>
      <c r="AH3" t="s">
        <v>368</v>
      </c>
      <c r="AI3">
        <v>41.19</v>
      </c>
      <c r="AJ3" s="27">
        <v>104.03038098738209</v>
      </c>
      <c r="AK3" s="15">
        <v>0.97316352227309777</v>
      </c>
      <c r="AM3">
        <v>2018</v>
      </c>
      <c r="AN3" s="1" t="e">
        <f>SUM($AG$2:AG3)</f>
        <v>#REF!</v>
      </c>
      <c r="AO3" s="27">
        <f>AI3</f>
        <v>41.19</v>
      </c>
      <c r="AP3" s="14" t="e">
        <f>AO3/$AO$2</f>
        <v>#DIV/0!</v>
      </c>
      <c r="AQ3" s="25">
        <f t="shared" ref="AQ3:AQ14" si="3">AO3*AJ3</f>
        <v>4285.0113928702676</v>
      </c>
      <c r="AR3" s="14" t="e">
        <f>AQ3/$AQ$2</f>
        <v>#DIV/0!</v>
      </c>
    </row>
    <row r="4" spans="1:44" ht="15.75" thickBot="1">
      <c r="A4" s="5" t="s">
        <v>254</v>
      </c>
      <c r="B4" s="1">
        <v>0</v>
      </c>
      <c r="C4" s="1">
        <v>0</v>
      </c>
      <c r="D4" s="1">
        <v>0</v>
      </c>
      <c r="E4" s="1" t="e">
        <v>#VALUE!</v>
      </c>
      <c r="F4" s="1" t="e">
        <v>#VALUE!</v>
      </c>
      <c r="G4" s="1">
        <v>0</v>
      </c>
      <c r="H4" s="1">
        <v>8.1400000000000016E-4</v>
      </c>
      <c r="I4" s="1">
        <v>2.1000000000000003E-3</v>
      </c>
      <c r="J4" s="1">
        <v>9.1000000000000003E-5</v>
      </c>
      <c r="L4" s="7"/>
      <c r="M4" s="31" t="s">
        <v>252</v>
      </c>
      <c r="N4" s="1">
        <v>0</v>
      </c>
      <c r="O4" s="1">
        <v>0</v>
      </c>
      <c r="P4" s="1">
        <v>0</v>
      </c>
      <c r="Q4" s="1" t="e">
        <v>#VALUE!</v>
      </c>
      <c r="R4" s="1" t="e">
        <v>#VALUE!</v>
      </c>
      <c r="S4" s="1">
        <v>0</v>
      </c>
      <c r="T4" s="1">
        <v>2.565E-3</v>
      </c>
      <c r="U4" s="1">
        <v>3.264E-3</v>
      </c>
      <c r="V4" s="1">
        <v>4.0600000000000002E-3</v>
      </c>
      <c r="X4" s="13" t="s">
        <v>300</v>
      </c>
      <c r="Y4" s="15">
        <v>0.91881918819188191</v>
      </c>
      <c r="Z4" s="15">
        <v>2.5830258302583026E-2</v>
      </c>
      <c r="AA4" s="15">
        <v>3.3210332103321034E-2</v>
      </c>
      <c r="AB4" s="15">
        <v>1.4760147601476014E-2</v>
      </c>
      <c r="AC4" t="s">
        <v>99</v>
      </c>
      <c r="AD4" s="1">
        <f t="shared" si="0"/>
        <v>0.96678966789667897</v>
      </c>
      <c r="AE4" s="25" t="e">
        <f>VLOOKUP($X4,#REF!,3,FALSE)</f>
        <v>#REF!</v>
      </c>
      <c r="AF4" s="25" t="e">
        <f t="shared" si="1"/>
        <v>#REF!</v>
      </c>
      <c r="AG4" s="15" t="e">
        <f t="shared" si="2"/>
        <v>#REF!</v>
      </c>
      <c r="AN4" s="1" t="e">
        <f>SUM($AG$2:AG4)</f>
        <v>#REF!</v>
      </c>
      <c r="AO4" s="27" t="e">
        <f>((75*AI4+(AJ4-75)*54.32)/AJ4)*1.2</f>
        <v>#DIV/0!</v>
      </c>
      <c r="AP4" s="14" t="e">
        <f t="shared" ref="AP4:AP13" si="4">AO4/$AO$2</f>
        <v>#DIV/0!</v>
      </c>
      <c r="AQ4" s="25" t="e">
        <f t="shared" si="3"/>
        <v>#DIV/0!</v>
      </c>
      <c r="AR4" s="14" t="e">
        <f t="shared" ref="AR4:AR14" si="5">AQ4/$AQ$2</f>
        <v>#DIV/0!</v>
      </c>
    </row>
    <row r="5" spans="1:44" ht="15.75" thickBot="1">
      <c r="A5" s="5" t="s">
        <v>253</v>
      </c>
      <c r="B5" s="1">
        <v>0</v>
      </c>
      <c r="C5" s="1">
        <v>0</v>
      </c>
      <c r="D5" s="1">
        <v>0</v>
      </c>
      <c r="E5" s="1" t="e">
        <v>#VALUE!</v>
      </c>
      <c r="F5" s="1" t="e">
        <v>#VALUE!</v>
      </c>
      <c r="G5" s="1">
        <v>0</v>
      </c>
      <c r="H5" s="1">
        <v>1.6740000000000001E-3</v>
      </c>
      <c r="I5" s="1">
        <v>3.4650000000000002E-3</v>
      </c>
      <c r="J5" s="1">
        <v>3.9779999999999998E-3</v>
      </c>
      <c r="L5" s="7"/>
      <c r="M5" s="31" t="s">
        <v>251</v>
      </c>
      <c r="N5" s="1">
        <v>0</v>
      </c>
      <c r="O5" s="1">
        <v>0</v>
      </c>
      <c r="P5" s="1">
        <v>0</v>
      </c>
      <c r="Q5" s="1" t="e">
        <v>#VALUE!</v>
      </c>
      <c r="R5" s="1" t="e">
        <v>#VALUE!</v>
      </c>
      <c r="S5" s="1">
        <v>0</v>
      </c>
      <c r="T5" s="1">
        <v>7.8719999999999988E-3</v>
      </c>
      <c r="U5" s="1">
        <v>1.6226000000000001E-2</v>
      </c>
      <c r="V5" s="1">
        <v>6.1200000000000004E-3</v>
      </c>
      <c r="X5" s="30" t="s">
        <v>254</v>
      </c>
      <c r="Y5" s="15">
        <v>0.75727373401792009</v>
      </c>
      <c r="Z5" s="15">
        <v>1.3037350246652573E-2</v>
      </c>
      <c r="AA5" s="15">
        <v>4.1175878385180713E-2</v>
      </c>
      <c r="AB5" s="15">
        <v>0.16822712171549381</v>
      </c>
      <c r="AC5" t="s">
        <v>365</v>
      </c>
      <c r="AD5" s="28">
        <f>AB5+Y5</f>
        <v>0.9255008557334139</v>
      </c>
      <c r="AE5" s="25" t="e">
        <f>VLOOKUP($X5,#REF!,3,FALSE)</f>
        <v>#REF!</v>
      </c>
      <c r="AF5" s="25" t="e">
        <f t="shared" si="1"/>
        <v>#REF!</v>
      </c>
      <c r="AG5" s="15" t="e">
        <f t="shared" si="2"/>
        <v>#REF!</v>
      </c>
      <c r="AH5" t="s">
        <v>368</v>
      </c>
      <c r="AI5" s="29">
        <f>35.14*102.18%</f>
        <v>35.906052000000003</v>
      </c>
      <c r="AJ5" s="27">
        <v>108.31662269129288</v>
      </c>
      <c r="AK5" s="15">
        <v>1.0665355340802189</v>
      </c>
      <c r="AL5" t="s">
        <v>370</v>
      </c>
      <c r="AM5">
        <v>2017</v>
      </c>
      <c r="AN5" s="1" t="e">
        <f>SUM($AG$2:AG5)</f>
        <v>#REF!</v>
      </c>
      <c r="AO5" s="27">
        <f t="shared" ref="AO5:AO12" si="6">AI5*1.2</f>
        <v>43.0872624</v>
      </c>
      <c r="AP5" s="14" t="e">
        <f t="shared" si="4"/>
        <v>#DIV/0!</v>
      </c>
      <c r="AQ5" s="25">
        <f t="shared" si="3"/>
        <v>4667.0667441815303</v>
      </c>
      <c r="AR5" s="14" t="e">
        <f t="shared" si="5"/>
        <v>#DIV/0!</v>
      </c>
    </row>
    <row r="6" spans="1:44" ht="15.75" thickBot="1">
      <c r="A6" s="5" t="s">
        <v>252</v>
      </c>
      <c r="B6" s="1">
        <v>0</v>
      </c>
      <c r="C6" s="1">
        <v>0</v>
      </c>
      <c r="D6" s="1">
        <v>0</v>
      </c>
      <c r="E6" s="1" t="e">
        <v>#VALUE!</v>
      </c>
      <c r="F6" s="1" t="e">
        <v>#VALUE!</v>
      </c>
      <c r="G6" s="1">
        <v>0</v>
      </c>
      <c r="H6" s="1">
        <v>2.565E-3</v>
      </c>
      <c r="I6" s="1">
        <v>3.264E-3</v>
      </c>
      <c r="J6" s="1">
        <v>4.0600000000000002E-3</v>
      </c>
      <c r="L6" s="7"/>
      <c r="M6" s="31" t="s">
        <v>250</v>
      </c>
      <c r="N6" s="1">
        <v>0</v>
      </c>
      <c r="O6" s="1">
        <v>0</v>
      </c>
      <c r="P6" s="1">
        <v>0</v>
      </c>
      <c r="Q6" s="1" t="e">
        <v>#VALUE!</v>
      </c>
      <c r="R6" s="1" t="e">
        <v>#VALUE!</v>
      </c>
      <c r="S6" s="1">
        <v>0</v>
      </c>
      <c r="T6" s="1">
        <v>6.9760000000000004E-3</v>
      </c>
      <c r="U6" s="1">
        <v>1.0728000000000001E-2</v>
      </c>
      <c r="V6" s="1">
        <v>8.568000000000001E-3</v>
      </c>
      <c r="X6" s="13" t="s">
        <v>271</v>
      </c>
      <c r="Y6" s="15">
        <v>0.29629629629629628</v>
      </c>
      <c r="Z6" s="15">
        <v>3.7037037037037038E-3</v>
      </c>
      <c r="AA6" s="15">
        <v>6.2962962962962957E-2</v>
      </c>
      <c r="AB6" s="15">
        <v>0.60370370370370374</v>
      </c>
      <c r="AC6" t="s">
        <v>140</v>
      </c>
      <c r="AD6" s="1">
        <f t="shared" si="0"/>
        <v>0.96296296296296302</v>
      </c>
      <c r="AE6" s="25" t="e">
        <f>VLOOKUP($X6,#REF!,3,FALSE)</f>
        <v>#REF!</v>
      </c>
      <c r="AF6" s="25" t="e">
        <f t="shared" si="1"/>
        <v>#REF!</v>
      </c>
      <c r="AG6" s="15" t="e">
        <f t="shared" si="2"/>
        <v>#REF!</v>
      </c>
      <c r="AN6" s="1" t="e">
        <f>SUM($AG$2:AG6)</f>
        <v>#REF!</v>
      </c>
      <c r="AO6" s="27">
        <f t="shared" si="6"/>
        <v>0</v>
      </c>
      <c r="AP6" s="14" t="e">
        <f t="shared" si="4"/>
        <v>#DIV/0!</v>
      </c>
      <c r="AQ6" s="25">
        <f t="shared" si="3"/>
        <v>0</v>
      </c>
      <c r="AR6" s="14" t="e">
        <f t="shared" si="5"/>
        <v>#DIV/0!</v>
      </c>
    </row>
    <row r="7" spans="1:44" ht="15.75" thickBot="1">
      <c r="A7" s="5" t="s">
        <v>251</v>
      </c>
      <c r="B7" s="1">
        <v>0</v>
      </c>
      <c r="C7" s="1">
        <v>0</v>
      </c>
      <c r="D7" s="1">
        <v>0</v>
      </c>
      <c r="E7" s="1" t="e">
        <v>#VALUE!</v>
      </c>
      <c r="F7" s="1" t="e">
        <v>#VALUE!</v>
      </c>
      <c r="G7" s="1">
        <v>0</v>
      </c>
      <c r="H7" s="1">
        <v>7.8719999999999988E-3</v>
      </c>
      <c r="I7" s="1">
        <v>1.6226000000000001E-2</v>
      </c>
      <c r="J7" s="1">
        <v>6.1200000000000004E-3</v>
      </c>
      <c r="L7" s="7"/>
      <c r="M7" s="31" t="s">
        <v>249</v>
      </c>
      <c r="N7" s="1">
        <v>0</v>
      </c>
      <c r="O7" s="1">
        <v>2.4236000000000001E-2</v>
      </c>
      <c r="P7" s="1">
        <v>0</v>
      </c>
      <c r="Q7" s="1" t="e">
        <v>#VALUE!</v>
      </c>
      <c r="R7" s="1">
        <v>2.2329999999999999E-2</v>
      </c>
      <c r="S7" s="1">
        <v>0</v>
      </c>
      <c r="T7" s="1">
        <v>2.3165999999999999E-2</v>
      </c>
      <c r="U7" s="1">
        <v>2.3489000000000003E-2</v>
      </c>
      <c r="V7" s="1">
        <v>1.9362999999999998E-2</v>
      </c>
      <c r="X7" s="13" t="s">
        <v>277</v>
      </c>
      <c r="Y7" s="15">
        <v>0.8902439024390244</v>
      </c>
      <c r="Z7" s="15">
        <v>1.524390243902439E-2</v>
      </c>
      <c r="AA7" s="15">
        <v>3.3536585365853661E-2</v>
      </c>
      <c r="AB7" s="15">
        <v>3.048780487804878E-2</v>
      </c>
      <c r="AC7" t="s">
        <v>99</v>
      </c>
      <c r="AD7" s="1">
        <f t="shared" si="0"/>
        <v>0.9542682926829269</v>
      </c>
      <c r="AE7" s="25" t="e">
        <f>VLOOKUP($X7,#REF!,3,FALSE)</f>
        <v>#REF!</v>
      </c>
      <c r="AF7" s="25" t="e">
        <f t="shared" si="1"/>
        <v>#REF!</v>
      </c>
      <c r="AG7" s="15" t="e">
        <f t="shared" si="2"/>
        <v>#REF!</v>
      </c>
      <c r="AN7" s="1" t="e">
        <f>SUM($AG$2:AG7)</f>
        <v>#REF!</v>
      </c>
      <c r="AO7" s="27">
        <f t="shared" si="6"/>
        <v>0</v>
      </c>
      <c r="AP7" s="14" t="e">
        <f t="shared" si="4"/>
        <v>#DIV/0!</v>
      </c>
      <c r="AQ7" s="25">
        <f t="shared" si="3"/>
        <v>0</v>
      </c>
      <c r="AR7" s="14" t="e">
        <f t="shared" si="5"/>
        <v>#DIV/0!</v>
      </c>
    </row>
    <row r="8" spans="1:44" ht="15.75" thickBot="1">
      <c r="A8" s="5" t="s">
        <v>250</v>
      </c>
      <c r="B8" s="1">
        <v>0</v>
      </c>
      <c r="C8" s="1">
        <v>0</v>
      </c>
      <c r="D8" s="1">
        <v>0</v>
      </c>
      <c r="E8" s="1" t="e">
        <v>#VALUE!</v>
      </c>
      <c r="F8" s="1" t="e">
        <v>#VALUE!</v>
      </c>
      <c r="G8" s="1">
        <v>0</v>
      </c>
      <c r="H8" s="1">
        <v>6.9760000000000004E-3</v>
      </c>
      <c r="I8" s="1">
        <v>1.0728000000000001E-2</v>
      </c>
      <c r="J8" s="1">
        <v>8.568000000000001E-3</v>
      </c>
      <c r="L8" s="7"/>
      <c r="M8" s="31" t="s">
        <v>246</v>
      </c>
      <c r="N8" s="1">
        <v>0</v>
      </c>
      <c r="O8" s="1">
        <v>5.7798000000000002E-2</v>
      </c>
      <c r="P8" s="1">
        <v>4.8429999999999994E-2</v>
      </c>
      <c r="Q8" s="1">
        <v>4.8924000000000002E-2</v>
      </c>
      <c r="R8" s="1">
        <v>4.8203999999999997E-2</v>
      </c>
      <c r="S8" s="1">
        <v>6.7164000000000001E-2</v>
      </c>
      <c r="T8" s="1">
        <v>5.0880000000000002E-2</v>
      </c>
      <c r="U8" s="1">
        <v>5.7439999999999998E-2</v>
      </c>
      <c r="V8" s="1">
        <v>7.1314000000000002E-2</v>
      </c>
      <c r="X8" s="13" t="s">
        <v>361</v>
      </c>
      <c r="Y8" s="15">
        <v>0.76876513317191286</v>
      </c>
      <c r="Z8" s="15">
        <v>4.8426150121065378E-3</v>
      </c>
      <c r="AA8" s="15">
        <v>7.2639225181598058E-2</v>
      </c>
      <c r="AB8" s="15">
        <v>8.5956416464891036E-2</v>
      </c>
      <c r="AC8" t="s">
        <v>145</v>
      </c>
      <c r="AD8" s="1">
        <f t="shared" si="0"/>
        <v>0.92736077481840196</v>
      </c>
      <c r="AE8" s="25" t="e">
        <f>VLOOKUP($X8,#REF!,3,FALSE)</f>
        <v>#REF!</v>
      </c>
      <c r="AF8" s="25" t="e">
        <f t="shared" si="1"/>
        <v>#REF!</v>
      </c>
      <c r="AG8" s="15" t="e">
        <f t="shared" si="2"/>
        <v>#REF!</v>
      </c>
      <c r="AN8" s="1" t="e">
        <f>SUM($AG$2:AG8)</f>
        <v>#REF!</v>
      </c>
      <c r="AO8" s="27" t="e">
        <f>((100*AI8+(AJ8-100)*51.17)/AJ8)*1.2</f>
        <v>#DIV/0!</v>
      </c>
      <c r="AP8" s="14" t="e">
        <f t="shared" si="4"/>
        <v>#DIV/0!</v>
      </c>
      <c r="AQ8" s="25" t="e">
        <f t="shared" si="3"/>
        <v>#DIV/0!</v>
      </c>
      <c r="AR8" s="14" t="e">
        <f t="shared" si="5"/>
        <v>#DIV/0!</v>
      </c>
    </row>
    <row r="9" spans="1:44" ht="15.75" thickBot="1">
      <c r="A9" s="5" t="s">
        <v>249</v>
      </c>
      <c r="B9" s="1">
        <v>0</v>
      </c>
      <c r="C9" s="1">
        <v>2.4236000000000001E-2</v>
      </c>
      <c r="D9" s="1">
        <v>0</v>
      </c>
      <c r="E9" s="1" t="e">
        <v>#VALUE!</v>
      </c>
      <c r="F9" s="1">
        <v>2.2329999999999999E-2</v>
      </c>
      <c r="G9" s="1">
        <v>0</v>
      </c>
      <c r="H9" s="1">
        <v>2.3165999999999999E-2</v>
      </c>
      <c r="I9" s="1">
        <v>2.3489000000000003E-2</v>
      </c>
      <c r="J9" s="1">
        <v>1.9362999999999998E-2</v>
      </c>
      <c r="L9" s="7"/>
      <c r="M9" s="31" t="s">
        <v>243</v>
      </c>
      <c r="N9" s="1">
        <v>0.13002</v>
      </c>
      <c r="O9" s="1">
        <v>0.14234499999999997</v>
      </c>
      <c r="P9" s="1">
        <v>0.14280000000000001</v>
      </c>
      <c r="Q9" s="1">
        <v>0.12821399999999999</v>
      </c>
      <c r="R9" s="1">
        <v>0.12402000000000001</v>
      </c>
      <c r="S9" s="1">
        <v>0.12300899999999999</v>
      </c>
      <c r="T9" s="1">
        <v>0.11308800000000001</v>
      </c>
      <c r="U9" s="1">
        <v>9.486E-2</v>
      </c>
      <c r="V9" s="1">
        <v>9.3296000000000004E-2</v>
      </c>
      <c r="X9" s="13" t="s">
        <v>266</v>
      </c>
      <c r="Y9" s="15">
        <v>0.58399999999999996</v>
      </c>
      <c r="Z9" s="15">
        <v>4.8000000000000001E-2</v>
      </c>
      <c r="AA9" s="15">
        <v>6.4000000000000001E-2</v>
      </c>
      <c r="AB9" s="15">
        <v>0.26400000000000001</v>
      </c>
      <c r="AC9" t="s">
        <v>150</v>
      </c>
      <c r="AD9" s="1">
        <f t="shared" si="0"/>
        <v>0.91199999999999992</v>
      </c>
      <c r="AE9" s="25" t="e">
        <f>VLOOKUP($X9,#REF!,3,FALSE)</f>
        <v>#REF!</v>
      </c>
      <c r="AF9" s="25" t="e">
        <f t="shared" si="1"/>
        <v>#REF!</v>
      </c>
      <c r="AG9" s="15" t="e">
        <f t="shared" si="2"/>
        <v>#REF!</v>
      </c>
      <c r="AN9" s="1" t="e">
        <f>SUM($AG$2:AG9)</f>
        <v>#REF!</v>
      </c>
      <c r="AO9" s="27">
        <f t="shared" si="6"/>
        <v>0</v>
      </c>
      <c r="AP9" s="14" t="e">
        <f t="shared" si="4"/>
        <v>#DIV/0!</v>
      </c>
      <c r="AQ9" s="25">
        <f t="shared" si="3"/>
        <v>0</v>
      </c>
      <c r="AR9" s="14" t="e">
        <f t="shared" si="5"/>
        <v>#DIV/0!</v>
      </c>
    </row>
    <row r="10" spans="1:44" ht="15.75" thickBot="1">
      <c r="A10" s="5" t="s">
        <v>248</v>
      </c>
      <c r="B10" s="1">
        <v>0</v>
      </c>
      <c r="C10" s="1">
        <v>0</v>
      </c>
      <c r="D10" s="1">
        <v>0</v>
      </c>
      <c r="E10" s="1">
        <v>6.1880000000000004E-2</v>
      </c>
      <c r="F10" s="1">
        <v>4.1676000000000005E-2</v>
      </c>
      <c r="G10" s="1">
        <v>4.9476000000000013E-2</v>
      </c>
      <c r="H10" s="1">
        <v>4.3865000000000001E-2</v>
      </c>
      <c r="I10" s="1">
        <v>1.7868999999999996E-2</v>
      </c>
      <c r="J10" s="1">
        <v>3.6267000000000001E-2</v>
      </c>
      <c r="L10" s="7"/>
      <c r="M10" s="31" t="s">
        <v>239</v>
      </c>
      <c r="N10" s="1">
        <v>9.8727999999999982E-2</v>
      </c>
      <c r="O10" s="1">
        <v>8.963900000000001E-2</v>
      </c>
      <c r="P10" s="1">
        <v>9.4093999999999997E-2</v>
      </c>
      <c r="Q10" s="1">
        <v>8.3468000000000001E-2</v>
      </c>
      <c r="R10" s="1">
        <v>8.9558999999999986E-2</v>
      </c>
      <c r="S10" s="1">
        <v>9.9864000000000008E-2</v>
      </c>
      <c r="T10" s="1">
        <v>8.0388000000000001E-2</v>
      </c>
      <c r="U10" s="1">
        <v>9.7920000000000021E-2</v>
      </c>
      <c r="V10" s="1">
        <v>0.117978</v>
      </c>
      <c r="X10" s="30" t="s">
        <v>344</v>
      </c>
      <c r="Y10" s="15">
        <v>0.69333333333333336</v>
      </c>
      <c r="Z10" s="15">
        <v>2.2777777777777779E-2</v>
      </c>
      <c r="AA10" s="15">
        <v>7.8333333333333338E-2</v>
      </c>
      <c r="AB10" s="15">
        <v>0.13388888888888889</v>
      </c>
      <c r="AC10" t="s">
        <v>251</v>
      </c>
      <c r="AD10" s="28">
        <f t="shared" ref="AD10:AD13" si="7">AB10+Y10</f>
        <v>0.8272222222222223</v>
      </c>
      <c r="AE10" s="25" t="e">
        <f>VLOOKUP($X10,#REF!,3,FALSE)</f>
        <v>#REF!</v>
      </c>
      <c r="AF10" s="25" t="e">
        <f t="shared" si="1"/>
        <v>#REF!</v>
      </c>
      <c r="AG10" s="15" t="e">
        <f t="shared" si="2"/>
        <v>#REF!</v>
      </c>
      <c r="AH10" t="s">
        <v>373</v>
      </c>
      <c r="AI10" s="27">
        <f>40.89*102.18%</f>
        <v>41.781402</v>
      </c>
      <c r="AJ10">
        <v>144.9</v>
      </c>
      <c r="AK10" s="15">
        <v>0.95399948888320985</v>
      </c>
      <c r="AL10" t="s">
        <v>374</v>
      </c>
      <c r="AM10">
        <v>2017</v>
      </c>
      <c r="AN10" s="1" t="e">
        <f>SUM($AG$2:AG10)</f>
        <v>#REF!</v>
      </c>
      <c r="AO10" s="27">
        <f t="shared" si="6"/>
        <v>50.137682399999996</v>
      </c>
      <c r="AP10" s="14" t="e">
        <f t="shared" si="4"/>
        <v>#DIV/0!</v>
      </c>
      <c r="AQ10" s="25">
        <f t="shared" si="3"/>
        <v>7264.9501797599996</v>
      </c>
      <c r="AR10" s="14" t="e">
        <f t="shared" si="5"/>
        <v>#DIV/0!</v>
      </c>
    </row>
    <row r="11" spans="1:44" ht="15.75" thickBot="1">
      <c r="A11" s="6" t="s">
        <v>247</v>
      </c>
      <c r="B11" s="1">
        <v>0</v>
      </c>
      <c r="C11" s="1">
        <v>0</v>
      </c>
      <c r="D11" s="1">
        <v>0</v>
      </c>
      <c r="E11" s="1">
        <v>0</v>
      </c>
      <c r="F11" s="1">
        <v>0.16350600000000001</v>
      </c>
      <c r="G11" s="1">
        <v>0</v>
      </c>
      <c r="H11" s="1">
        <v>0.19044</v>
      </c>
      <c r="I11" s="1">
        <v>3.4000000000000002E-2</v>
      </c>
      <c r="J11" s="1">
        <v>4.4675999999999993E-2</v>
      </c>
      <c r="L11" s="7"/>
      <c r="M11" s="31" t="s">
        <v>238</v>
      </c>
      <c r="N11" s="1">
        <v>0.13586400000000001</v>
      </c>
      <c r="O11" s="1">
        <v>0.10048700000000001</v>
      </c>
      <c r="P11" s="1">
        <v>9.8354999999999998E-2</v>
      </c>
      <c r="Q11" s="1">
        <v>0.12739499999999998</v>
      </c>
      <c r="R11" s="1">
        <v>0.15284699999999998</v>
      </c>
      <c r="S11" s="1">
        <v>0.15946000000000002</v>
      </c>
      <c r="T11" s="1">
        <v>0.12164399999999999</v>
      </c>
      <c r="U11" s="1">
        <v>0.11481000000000001</v>
      </c>
      <c r="V11" s="1">
        <v>0.13122700000000001</v>
      </c>
      <c r="X11" s="30" t="s">
        <v>246</v>
      </c>
      <c r="Y11" s="15">
        <v>0.33608926530886601</v>
      </c>
      <c r="Z11" s="15">
        <v>5.0682261208576995E-2</v>
      </c>
      <c r="AA11" s="15">
        <v>0.14075418431135309</v>
      </c>
      <c r="AB11" s="15">
        <v>0.41628016401156148</v>
      </c>
      <c r="AC11" t="s">
        <v>246</v>
      </c>
      <c r="AD11" s="28">
        <f t="shared" si="7"/>
        <v>0.7523694293204275</v>
      </c>
      <c r="AE11" s="25" t="e">
        <f>VLOOKUP($X11,#REF!,3,FALSE)</f>
        <v>#REF!</v>
      </c>
      <c r="AF11" s="25" t="e">
        <f t="shared" si="1"/>
        <v>#REF!</v>
      </c>
      <c r="AG11" s="15" t="e">
        <f t="shared" si="2"/>
        <v>#REF!</v>
      </c>
      <c r="AH11" t="s">
        <v>368</v>
      </c>
      <c r="AI11">
        <v>46.87</v>
      </c>
      <c r="AJ11" s="27">
        <v>115.78165112822592</v>
      </c>
      <c r="AK11" s="15">
        <v>0.99776201494518835</v>
      </c>
      <c r="AL11" t="s">
        <v>377</v>
      </c>
      <c r="AM11">
        <v>2018</v>
      </c>
      <c r="AN11" s="1" t="e">
        <f>SUM($AG$2:AG11)</f>
        <v>#REF!</v>
      </c>
      <c r="AO11" s="27">
        <f t="shared" si="6"/>
        <v>56.243999999999993</v>
      </c>
      <c r="AP11" s="14" t="e">
        <f t="shared" si="4"/>
        <v>#DIV/0!</v>
      </c>
      <c r="AQ11" s="25">
        <f t="shared" si="3"/>
        <v>6512.0231860559379</v>
      </c>
      <c r="AR11" s="14" t="e">
        <f t="shared" si="5"/>
        <v>#DIV/0!</v>
      </c>
    </row>
    <row r="12" spans="1:44" ht="30.75" thickBot="1">
      <c r="A12" s="5" t="s">
        <v>246</v>
      </c>
      <c r="B12" s="1">
        <v>0</v>
      </c>
      <c r="C12" s="1">
        <v>5.7798000000000002E-2</v>
      </c>
      <c r="D12" s="1">
        <v>4.8429999999999994E-2</v>
      </c>
      <c r="E12" s="1">
        <v>4.8924000000000002E-2</v>
      </c>
      <c r="F12" s="1">
        <v>4.8203999999999997E-2</v>
      </c>
      <c r="G12" s="1">
        <v>6.7164000000000001E-2</v>
      </c>
      <c r="H12" s="1">
        <v>5.0880000000000002E-2</v>
      </c>
      <c r="I12" s="1">
        <v>5.7439999999999998E-2</v>
      </c>
      <c r="J12" s="1">
        <v>7.1314000000000002E-2</v>
      </c>
      <c r="L12" s="7"/>
      <c r="M12" s="32" t="s">
        <v>235</v>
      </c>
      <c r="N12" s="1">
        <v>0.160304</v>
      </c>
      <c r="O12" s="1">
        <v>0.19516399999999998</v>
      </c>
      <c r="P12" s="1">
        <v>0.21587999999999999</v>
      </c>
      <c r="Q12" s="1">
        <v>0.21693099999999998</v>
      </c>
      <c r="R12" s="1">
        <v>0.26617499999999999</v>
      </c>
      <c r="S12" s="1">
        <v>0.30180599999999996</v>
      </c>
      <c r="T12" s="1">
        <v>0.26901199999999997</v>
      </c>
      <c r="U12" s="1">
        <v>0.22287999999999999</v>
      </c>
      <c r="V12" s="1">
        <v>0.154309</v>
      </c>
      <c r="X12" s="30" t="s">
        <v>252</v>
      </c>
      <c r="Y12" s="15">
        <v>0.59349283270373054</v>
      </c>
      <c r="Z12" s="15">
        <v>2.3505170374327471E-2</v>
      </c>
      <c r="AA12" s="15">
        <v>5.4985309268516046E-2</v>
      </c>
      <c r="AB12" s="15">
        <v>0.23966879078108902</v>
      </c>
      <c r="AC12" t="s">
        <v>252</v>
      </c>
      <c r="AD12" s="28">
        <f t="shared" si="7"/>
        <v>0.83316162348481959</v>
      </c>
      <c r="AE12" s="25" t="e">
        <f>VLOOKUP($X12,#REF!,3,FALSE)</f>
        <v>#REF!</v>
      </c>
      <c r="AF12" s="25" t="e">
        <f t="shared" si="1"/>
        <v>#REF!</v>
      </c>
      <c r="AG12" s="15" t="e">
        <f t="shared" si="2"/>
        <v>#REF!</v>
      </c>
      <c r="AH12" t="s">
        <v>375</v>
      </c>
      <c r="AI12">
        <v>52.32</v>
      </c>
      <c r="AJ12" s="27">
        <v>76.161182536345734</v>
      </c>
      <c r="AK12" s="15">
        <v>1.4143751132419964</v>
      </c>
      <c r="AL12" s="23" t="s">
        <v>376</v>
      </c>
      <c r="AM12">
        <v>2018</v>
      </c>
      <c r="AN12" s="1" t="e">
        <f>SUM($AG$2:AG12)</f>
        <v>#REF!</v>
      </c>
      <c r="AO12" s="27">
        <f t="shared" si="6"/>
        <v>62.783999999999999</v>
      </c>
      <c r="AP12" s="14" t="e">
        <f t="shared" si="4"/>
        <v>#DIV/0!</v>
      </c>
      <c r="AQ12" s="25">
        <f t="shared" si="3"/>
        <v>4781.7036843619308</v>
      </c>
      <c r="AR12" s="14" t="e">
        <f t="shared" si="5"/>
        <v>#DIV/0!</v>
      </c>
    </row>
    <row r="13" spans="1:44" ht="15.75" thickBot="1">
      <c r="A13" s="5" t="s">
        <v>245</v>
      </c>
      <c r="B13" s="1">
        <v>4.9896000000000003E-2</v>
      </c>
      <c r="C13" s="1">
        <v>0.13433199999999998</v>
      </c>
      <c r="D13" s="1">
        <v>0.15654999999999999</v>
      </c>
      <c r="E13" s="1">
        <v>0.16514100000000001</v>
      </c>
      <c r="F13" s="1">
        <v>0.11</v>
      </c>
      <c r="G13" s="1">
        <v>0.15384600000000001</v>
      </c>
      <c r="H13" s="1">
        <v>0.16632</v>
      </c>
      <c r="I13" s="1">
        <v>9.7019000000000008E-2</v>
      </c>
      <c r="J13" s="1">
        <v>7.6612E-2</v>
      </c>
      <c r="L13" s="7"/>
      <c r="M13" s="34" t="s">
        <v>234</v>
      </c>
      <c r="N13" s="1">
        <v>0.131632</v>
      </c>
      <c r="O13" s="1">
        <v>0.15504999999999997</v>
      </c>
      <c r="P13" s="1">
        <v>0.12750999999999998</v>
      </c>
      <c r="Q13" s="1">
        <v>9.9448000000000009E-2</v>
      </c>
      <c r="R13" s="1">
        <v>0.12859199999999998</v>
      </c>
      <c r="S13" s="1">
        <v>0.20602799999999999</v>
      </c>
      <c r="T13" s="1">
        <v>8.6394000000000012E-2</v>
      </c>
      <c r="U13" s="1">
        <v>0.10357200000000001</v>
      </c>
      <c r="V13" s="1">
        <v>0.16525499999999999</v>
      </c>
      <c r="X13" s="30" t="s">
        <v>249</v>
      </c>
      <c r="Y13" s="15">
        <v>0.28623188405797101</v>
      </c>
      <c r="Z13" s="15">
        <v>4.6376811594202899E-2</v>
      </c>
      <c r="AA13" s="15">
        <v>0.2608695652173913</v>
      </c>
      <c r="AB13" s="15">
        <v>0.33260869565217394</v>
      </c>
      <c r="AC13" t="s">
        <v>249</v>
      </c>
      <c r="AD13" s="28">
        <f t="shared" si="7"/>
        <v>0.61884057971014494</v>
      </c>
      <c r="AE13" s="25" t="e">
        <f>VLOOKUP($X13,#REF!,3,FALSE)</f>
        <v>#REF!</v>
      </c>
      <c r="AF13" s="25" t="e">
        <f t="shared" si="1"/>
        <v>#REF!</v>
      </c>
      <c r="AG13" s="15" t="e">
        <f t="shared" si="2"/>
        <v>#REF!</v>
      </c>
      <c r="AN13" s="1" t="e">
        <f>SUM($AG$2:AG13)</f>
        <v>#REF!</v>
      </c>
      <c r="AO13" s="27">
        <f>AI13*1.1</f>
        <v>0</v>
      </c>
      <c r="AP13" s="14" t="e">
        <f t="shared" si="4"/>
        <v>#DIV/0!</v>
      </c>
      <c r="AQ13" s="25">
        <f t="shared" si="3"/>
        <v>0</v>
      </c>
      <c r="AR13" s="14" t="e">
        <f t="shared" si="5"/>
        <v>#DIV/0!</v>
      </c>
    </row>
    <row r="14" spans="1:44" ht="15.75" thickBot="1">
      <c r="A14" s="5" t="s">
        <v>244</v>
      </c>
      <c r="B14" s="1">
        <v>5.5879999999999999E-2</v>
      </c>
      <c r="C14" s="1">
        <v>0</v>
      </c>
      <c r="D14" s="1">
        <v>4.1124999999999995E-2</v>
      </c>
      <c r="E14" s="1">
        <v>6.2834999999999988E-2</v>
      </c>
      <c r="F14" s="1">
        <v>0.11647999999999999</v>
      </c>
      <c r="G14" s="1">
        <v>0.17537</v>
      </c>
      <c r="H14" s="1">
        <v>6.3535999999999995E-2</v>
      </c>
      <c r="I14" s="1">
        <v>4.4804999999999998E-2</v>
      </c>
      <c r="J14" s="1">
        <v>7.7915999999999999E-2</v>
      </c>
      <c r="L14" s="7"/>
      <c r="M14" s="31" t="s">
        <v>231</v>
      </c>
      <c r="N14" s="1">
        <v>0.10312700000000002</v>
      </c>
      <c r="O14" s="1">
        <v>0.11297000000000001</v>
      </c>
      <c r="P14" s="1">
        <v>0.13590700000000003</v>
      </c>
      <c r="Q14" s="1">
        <v>9.4627000000000003E-2</v>
      </c>
      <c r="R14" s="1">
        <v>0.13556399999999999</v>
      </c>
      <c r="S14" s="1">
        <v>0.11598800000000001</v>
      </c>
      <c r="T14" s="1">
        <v>0.13800299999999999</v>
      </c>
      <c r="U14" s="1">
        <v>0.12340200000000001</v>
      </c>
      <c r="V14" s="1">
        <v>0.17991599999999999</v>
      </c>
      <c r="X14" s="13" t="s">
        <v>324</v>
      </c>
      <c r="Y14" s="15">
        <v>0.73853211009174313</v>
      </c>
      <c r="Z14" s="15">
        <v>5.5045871559633031E-2</v>
      </c>
      <c r="AA14" s="15">
        <v>9.1743119266055051E-2</v>
      </c>
      <c r="AB14" s="15">
        <v>4.1284403669724773E-2</v>
      </c>
      <c r="AC14" t="s">
        <v>107</v>
      </c>
      <c r="AD14" s="1">
        <f t="shared" si="0"/>
        <v>0.87155963302752293</v>
      </c>
      <c r="AE14" s="25" t="e">
        <f>VLOOKUP($X14,#REF!,3,FALSE)</f>
        <v>#REF!</v>
      </c>
      <c r="AF14" s="25" t="e">
        <f t="shared" si="1"/>
        <v>#REF!</v>
      </c>
      <c r="AG14" s="15" t="e">
        <f t="shared" si="2"/>
        <v>#REF!</v>
      </c>
      <c r="AN14" s="1" t="e">
        <f>SUM($AG$2:AG14)</f>
        <v>#REF!</v>
      </c>
      <c r="AO14" s="27">
        <f t="shared" ref="AO14" si="8">AI14*1.2</f>
        <v>0</v>
      </c>
      <c r="AP14" s="14" t="e">
        <f t="shared" ref="AP14" si="9">AO14/$AO$2</f>
        <v>#DIV/0!</v>
      </c>
      <c r="AQ14" s="25">
        <f t="shared" si="3"/>
        <v>0</v>
      </c>
      <c r="AR14" s="14" t="e">
        <f t="shared" si="5"/>
        <v>#DIV/0!</v>
      </c>
    </row>
    <row r="15" spans="1:44" ht="15.75" thickBot="1">
      <c r="A15" s="5" t="s">
        <v>243</v>
      </c>
      <c r="B15" s="1">
        <v>0.13002</v>
      </c>
      <c r="C15" s="1">
        <v>0.14234499999999997</v>
      </c>
      <c r="D15" s="1">
        <v>0.14280000000000001</v>
      </c>
      <c r="E15" s="1">
        <v>0.12821399999999999</v>
      </c>
      <c r="F15" s="1">
        <v>0.12402000000000001</v>
      </c>
      <c r="G15" s="1">
        <v>0.12300899999999999</v>
      </c>
      <c r="H15" s="1">
        <v>0.11308800000000001</v>
      </c>
      <c r="I15" s="1">
        <v>9.486E-2</v>
      </c>
      <c r="J15" s="1">
        <v>9.3296000000000004E-2</v>
      </c>
      <c r="L15" s="7"/>
      <c r="M15" s="32" t="s">
        <v>230</v>
      </c>
      <c r="N15" s="1">
        <v>0.28800000000000003</v>
      </c>
      <c r="O15" s="1">
        <v>0.23766000000000001</v>
      </c>
      <c r="P15" s="1">
        <v>0.22425599999999998</v>
      </c>
      <c r="Q15" s="1">
        <v>0.26112000000000002</v>
      </c>
      <c r="R15" s="1">
        <v>0.26478900000000005</v>
      </c>
      <c r="S15" s="1">
        <v>0.25982500000000003</v>
      </c>
      <c r="T15" s="1">
        <v>0.22294199999999997</v>
      </c>
      <c r="U15" s="1">
        <v>0.26365500000000003</v>
      </c>
      <c r="V15" s="1">
        <v>0.18068399999999996</v>
      </c>
      <c r="X15" s="30" t="s">
        <v>250</v>
      </c>
      <c r="Y15" s="15">
        <v>0.43377911993097495</v>
      </c>
      <c r="Z15" s="15">
        <v>2.1138912855910269E-2</v>
      </c>
      <c r="AA15" s="15">
        <v>3.5806729939603106E-2</v>
      </c>
      <c r="AB15" s="15">
        <v>0.37834339948231233</v>
      </c>
      <c r="AC15" t="s">
        <v>250</v>
      </c>
      <c r="AD15" s="28">
        <f t="shared" ref="AD15" si="10">AB15+Y15</f>
        <v>0.81212251941328728</v>
      </c>
      <c r="AE15" s="25" t="e">
        <f>VLOOKUP($X15,#REF!,3,FALSE)</f>
        <v>#REF!</v>
      </c>
      <c r="AF15" s="25" t="e">
        <f t="shared" si="1"/>
        <v>#REF!</v>
      </c>
      <c r="AG15" s="15" t="e">
        <f t="shared" si="2"/>
        <v>#REF!</v>
      </c>
      <c r="AH15" t="s">
        <v>368</v>
      </c>
      <c r="AI15">
        <v>34.659999999999997</v>
      </c>
      <c r="AJ15" s="27">
        <v>117.81296387926768</v>
      </c>
      <c r="AK15" s="15">
        <v>0.91756581786793268</v>
      </c>
      <c r="AL15" t="s">
        <v>384</v>
      </c>
      <c r="AM15">
        <v>2018</v>
      </c>
    </row>
    <row r="16" spans="1:44" ht="15.75" thickBot="1">
      <c r="A16" s="5" t="s">
        <v>242</v>
      </c>
      <c r="B16" s="1">
        <v>0.12814</v>
      </c>
      <c r="C16" s="1">
        <v>9.1426999999999994E-2</v>
      </c>
      <c r="D16" s="1">
        <v>0.146484</v>
      </c>
      <c r="E16" s="1">
        <v>0.15170399999999998</v>
      </c>
      <c r="F16" s="1">
        <v>0.16461000000000001</v>
      </c>
      <c r="G16" s="1">
        <v>0.20233400000000001</v>
      </c>
      <c r="H16" s="1">
        <v>0.17922399999999999</v>
      </c>
      <c r="I16" s="1">
        <v>0.14601999999999998</v>
      </c>
      <c r="J16" s="1">
        <v>9.8160999999999998E-2</v>
      </c>
      <c r="L16" s="7"/>
      <c r="M16" s="31" t="s">
        <v>229</v>
      </c>
      <c r="N16" s="1">
        <v>0.32500000000000001</v>
      </c>
      <c r="O16" s="1">
        <v>0.40495199999999992</v>
      </c>
      <c r="P16" s="1">
        <v>0</v>
      </c>
      <c r="Q16" s="1">
        <v>0.33350000000000002</v>
      </c>
      <c r="R16" s="1">
        <v>0.21180999999999997</v>
      </c>
      <c r="S16" s="1">
        <f>R16</f>
        <v>0.21180999999999997</v>
      </c>
      <c r="T16" s="1">
        <v>0.28796400000000005</v>
      </c>
      <c r="U16" s="1">
        <v>0.28906799999999999</v>
      </c>
      <c r="V16" s="1">
        <v>0.1875</v>
      </c>
      <c r="X16" s="33" t="s">
        <v>309</v>
      </c>
      <c r="Y16" s="15">
        <v>7.8130984297204137E-2</v>
      </c>
      <c r="Z16" s="15">
        <v>3.561853695901953E-2</v>
      </c>
      <c r="AA16" s="15">
        <v>0.74837227116047489</v>
      </c>
      <c r="AB16" s="15">
        <v>1.1489850631941785E-2</v>
      </c>
      <c r="AC16" t="s">
        <v>309</v>
      </c>
      <c r="AD16" s="28">
        <f>AB16+Y16</f>
        <v>8.9620834929145923E-2</v>
      </c>
      <c r="AE16" s="25" t="e">
        <f>VLOOKUP($X16,#REF!,3,FALSE)</f>
        <v>#REF!</v>
      </c>
      <c r="AF16" s="25" t="e">
        <f t="shared" si="1"/>
        <v>#REF!</v>
      </c>
      <c r="AG16" s="15" t="e">
        <f t="shared" si="2"/>
        <v>#REF!</v>
      </c>
      <c r="AH16" t="s">
        <v>368</v>
      </c>
      <c r="AI16">
        <v>36.97</v>
      </c>
      <c r="AK16" s="15"/>
      <c r="AM16">
        <v>2018</v>
      </c>
    </row>
    <row r="17" spans="1:42" ht="15.75" thickBot="1">
      <c r="A17" s="5" t="s">
        <v>241</v>
      </c>
      <c r="B17" s="1">
        <v>0</v>
      </c>
      <c r="C17" s="1">
        <v>0</v>
      </c>
      <c r="D17" s="1">
        <v>0</v>
      </c>
      <c r="E17" s="1">
        <v>5.2440000000000007E-2</v>
      </c>
      <c r="F17" s="1" t="e">
        <v>#VALUE!</v>
      </c>
      <c r="G17" s="1">
        <v>0</v>
      </c>
      <c r="H17" s="1">
        <v>8.7780000000000011E-2</v>
      </c>
      <c r="I17" s="1">
        <v>6.3154000000000002E-2</v>
      </c>
      <c r="J17" s="1">
        <v>0.116053</v>
      </c>
      <c r="L17" s="7"/>
      <c r="M17" s="31" t="s">
        <v>227</v>
      </c>
      <c r="N17" s="1">
        <v>0.15295</v>
      </c>
      <c r="O17" s="1">
        <v>0.15996700000000003</v>
      </c>
      <c r="P17" s="1">
        <v>0.15279000000000001</v>
      </c>
      <c r="Q17" s="1">
        <v>0.162024</v>
      </c>
      <c r="R17" s="1">
        <v>0.16493400000000003</v>
      </c>
      <c r="S17" s="1">
        <v>0.15101099999999998</v>
      </c>
      <c r="T17" s="1">
        <v>0.14958600000000002</v>
      </c>
      <c r="U17" s="1">
        <v>0.18191600000000002</v>
      </c>
      <c r="V17" s="1">
        <v>0.18827100000000002</v>
      </c>
      <c r="X17" s="13" t="s">
        <v>327</v>
      </c>
      <c r="Y17" s="15">
        <v>4.0983606557377046E-2</v>
      </c>
      <c r="Z17" s="15">
        <v>0.11065573770491803</v>
      </c>
      <c r="AA17" s="15">
        <v>0.70901639344262291</v>
      </c>
      <c r="AB17" s="15">
        <v>7.7868852459016397E-2</v>
      </c>
      <c r="AC17" t="s">
        <v>107</v>
      </c>
      <c r="AD17" s="1">
        <f t="shared" si="0"/>
        <v>0.82786885245901631</v>
      </c>
      <c r="AE17" s="25" t="e">
        <f>VLOOKUP($X17,#REF!,3,FALSE)</f>
        <v>#REF!</v>
      </c>
      <c r="AF17" s="25" t="e">
        <f t="shared" si="1"/>
        <v>#REF!</v>
      </c>
      <c r="AG17" s="15" t="e">
        <f t="shared" si="2"/>
        <v>#REF!</v>
      </c>
      <c r="AO17" s="27">
        <f t="shared" ref="AO17" si="11">AI17*1.2</f>
        <v>0</v>
      </c>
      <c r="AP17" s="14" t="e">
        <f t="shared" ref="AP17" si="12">AO17/$AO$2</f>
        <v>#DIV/0!</v>
      </c>
    </row>
    <row r="18" spans="1:42" ht="15.75" thickBot="1">
      <c r="A18" s="5" t="s">
        <v>240</v>
      </c>
      <c r="B18" s="1">
        <v>0</v>
      </c>
      <c r="C18" s="1">
        <v>0</v>
      </c>
      <c r="D18" s="1">
        <v>0</v>
      </c>
      <c r="E18" s="1" t="e">
        <v>#VALUE!</v>
      </c>
      <c r="F18" s="1">
        <v>8.8346000000000008E-2</v>
      </c>
      <c r="G18" s="1">
        <v>8.8346000000000008E-2</v>
      </c>
      <c r="H18" s="1">
        <v>0.13805999999999999</v>
      </c>
      <c r="I18" s="1">
        <v>7.658100000000001E-2</v>
      </c>
      <c r="J18" s="1">
        <v>0.11718000000000001</v>
      </c>
      <c r="L18" s="7"/>
      <c r="M18" s="5" t="s">
        <v>219</v>
      </c>
      <c r="N18" s="1">
        <v>0.14034599999999997</v>
      </c>
      <c r="O18" s="1">
        <v>0.183889</v>
      </c>
      <c r="P18" s="1">
        <v>0.18437000000000001</v>
      </c>
      <c r="Q18" s="1">
        <v>0.12628</v>
      </c>
      <c r="R18" s="1">
        <v>0.19041200000000003</v>
      </c>
      <c r="S18" s="1">
        <v>0.22381599999999996</v>
      </c>
      <c r="T18" s="1">
        <v>0.27057999999999999</v>
      </c>
      <c r="U18" s="1">
        <v>0.20924999999999999</v>
      </c>
      <c r="V18" s="1">
        <v>0.20198400000000002</v>
      </c>
      <c r="X18" s="13" t="s">
        <v>325</v>
      </c>
      <c r="Y18" s="15">
        <v>0</v>
      </c>
      <c r="Z18" s="15">
        <v>0.20979020979020979</v>
      </c>
      <c r="AA18" s="15">
        <v>0.77272727272727271</v>
      </c>
      <c r="AB18" s="15">
        <v>6.993006993006993E-3</v>
      </c>
      <c r="AC18" t="s">
        <v>72</v>
      </c>
      <c r="AD18" s="1">
        <f t="shared" si="0"/>
        <v>0.77972027972027969</v>
      </c>
      <c r="AE18" s="25" t="e">
        <f>VLOOKUP($X18,#REF!,3,FALSE)</f>
        <v>#REF!</v>
      </c>
      <c r="AF18" s="25" t="e">
        <f t="shared" si="1"/>
        <v>#REF!</v>
      </c>
      <c r="AG18" s="15" t="e">
        <f t="shared" si="2"/>
        <v>#REF!</v>
      </c>
    </row>
    <row r="19" spans="1:42" ht="15.75" thickBot="1">
      <c r="A19" s="5" t="s">
        <v>239</v>
      </c>
      <c r="B19" s="1">
        <v>9.8727999999999982E-2</v>
      </c>
      <c r="C19" s="1">
        <v>8.963900000000001E-2</v>
      </c>
      <c r="D19" s="1">
        <v>9.4093999999999997E-2</v>
      </c>
      <c r="E19" s="1">
        <v>8.3468000000000001E-2</v>
      </c>
      <c r="F19" s="1">
        <v>8.9558999999999986E-2</v>
      </c>
      <c r="G19" s="1">
        <v>9.9864000000000008E-2</v>
      </c>
      <c r="H19" s="1">
        <v>8.0388000000000001E-2</v>
      </c>
      <c r="I19" s="1">
        <v>9.7920000000000021E-2</v>
      </c>
      <c r="J19" s="1">
        <v>0.117978</v>
      </c>
      <c r="L19" s="7"/>
      <c r="M19" s="5" t="s">
        <v>218</v>
      </c>
      <c r="N19" s="1">
        <v>0.11686999999999999</v>
      </c>
      <c r="O19" s="1">
        <v>0.12218599999999999</v>
      </c>
      <c r="P19" s="1">
        <v>0.11662500000000001</v>
      </c>
      <c r="Q19" s="1">
        <v>0.10782200000000002</v>
      </c>
      <c r="R19" s="1">
        <v>0.14397499999999999</v>
      </c>
      <c r="S19" s="1">
        <v>0.14793399999999995</v>
      </c>
      <c r="T19" s="1">
        <v>0.18369600000000003</v>
      </c>
      <c r="U19" s="1">
        <v>0.16694000000000001</v>
      </c>
      <c r="V19" s="1">
        <v>0.20265000000000002</v>
      </c>
      <c r="X19" s="13" t="s">
        <v>302</v>
      </c>
      <c r="Y19" s="15">
        <v>1.3392857142857142E-2</v>
      </c>
      <c r="Z19" s="15">
        <v>0.20089285714285715</v>
      </c>
      <c r="AA19" s="15">
        <v>0.7410714285714286</v>
      </c>
      <c r="AB19" s="15">
        <v>6.6964285714285711E-3</v>
      </c>
      <c r="AC19" t="s">
        <v>67</v>
      </c>
      <c r="AD19" s="1">
        <f t="shared" si="0"/>
        <v>0.7611607142857143</v>
      </c>
      <c r="AE19" s="25" t="e">
        <f>VLOOKUP($X19,#REF!,3,FALSE)</f>
        <v>#REF!</v>
      </c>
      <c r="AF19" s="25" t="e">
        <f t="shared" si="1"/>
        <v>#REF!</v>
      </c>
      <c r="AG19" s="15" t="e">
        <f t="shared" si="2"/>
        <v>#REF!</v>
      </c>
      <c r="AO19" s="27">
        <f>AI19*1.1</f>
        <v>0</v>
      </c>
      <c r="AP19" s="14" t="e">
        <f t="shared" ref="AP19" si="13">AO19/$AO$2</f>
        <v>#DIV/0!</v>
      </c>
    </row>
    <row r="20" spans="1:42" ht="15.75" thickBot="1">
      <c r="A20" s="5" t="s">
        <v>238</v>
      </c>
      <c r="B20" s="1">
        <v>0.13586400000000001</v>
      </c>
      <c r="C20" s="1">
        <v>0.10048700000000001</v>
      </c>
      <c r="D20" s="1">
        <v>9.8354999999999998E-2</v>
      </c>
      <c r="E20" s="1">
        <v>0.12739499999999998</v>
      </c>
      <c r="F20" s="1">
        <v>0.15284699999999998</v>
      </c>
      <c r="G20" s="1">
        <v>0.15946000000000002</v>
      </c>
      <c r="H20" s="1">
        <v>0.12164399999999999</v>
      </c>
      <c r="I20" s="1">
        <v>0.11481000000000001</v>
      </c>
      <c r="J20" s="1">
        <v>0.13122700000000001</v>
      </c>
      <c r="L20" s="7"/>
      <c r="M20" s="5" t="s">
        <v>211</v>
      </c>
      <c r="N20" s="1">
        <v>0.14892</v>
      </c>
      <c r="O20" s="1">
        <v>0.16845300000000002</v>
      </c>
      <c r="P20" s="1">
        <v>0.127834</v>
      </c>
      <c r="Q20" s="1">
        <v>0.15891800000000003</v>
      </c>
      <c r="R20" s="1">
        <v>0.17906800000000003</v>
      </c>
      <c r="S20" s="1">
        <v>0.17068999999999998</v>
      </c>
      <c r="T20" s="1">
        <v>0.21049600000000002</v>
      </c>
      <c r="U20" s="1">
        <v>0.19923200000000005</v>
      </c>
      <c r="V20" s="1">
        <v>0.21619999999999998</v>
      </c>
      <c r="X20" s="13" t="s">
        <v>321</v>
      </c>
      <c r="Y20" s="15">
        <v>0.44936708860759494</v>
      </c>
      <c r="Z20" s="15">
        <v>0.189873417721519</v>
      </c>
      <c r="AA20" s="15">
        <v>0.20253164556962025</v>
      </c>
      <c r="AB20" s="15">
        <v>0.10126582278481013</v>
      </c>
      <c r="AC20" t="s">
        <v>70</v>
      </c>
      <c r="AD20" s="1">
        <f t="shared" si="0"/>
        <v>0.75316455696202533</v>
      </c>
      <c r="AE20" s="25" t="e">
        <f>VLOOKUP($X20,#REF!,3,FALSE)</f>
        <v>#REF!</v>
      </c>
      <c r="AF20" s="25" t="e">
        <f t="shared" si="1"/>
        <v>#REF!</v>
      </c>
      <c r="AG20" s="15" t="e">
        <f t="shared" si="2"/>
        <v>#REF!</v>
      </c>
    </row>
    <row r="21" spans="1:42" ht="15.75" thickBot="1">
      <c r="A21" s="5" t="s">
        <v>237</v>
      </c>
      <c r="B21" s="1">
        <v>7.6041000000000011E-2</v>
      </c>
      <c r="C21" s="1">
        <v>0.14755199999999999</v>
      </c>
      <c r="D21" s="1">
        <v>0.13096199999999997</v>
      </c>
      <c r="E21" s="1">
        <v>0.18478800000000001</v>
      </c>
      <c r="F21" s="1">
        <v>0.18345799999999998</v>
      </c>
      <c r="G21" s="1">
        <v>0.14291199999999998</v>
      </c>
      <c r="H21" s="1">
        <v>0.11468600000000002</v>
      </c>
      <c r="I21" s="1">
        <v>0.141317</v>
      </c>
      <c r="J21" s="1">
        <v>0.135828</v>
      </c>
      <c r="L21" s="7"/>
      <c r="M21" s="32" t="s">
        <v>210</v>
      </c>
      <c r="N21" s="1">
        <v>0.16070400000000001</v>
      </c>
      <c r="O21" s="1">
        <v>0.16619900000000001</v>
      </c>
      <c r="P21" s="1">
        <v>0.13113</v>
      </c>
      <c r="Q21" s="1">
        <v>0.13612199999999999</v>
      </c>
      <c r="R21" s="1">
        <v>0.15257599999999999</v>
      </c>
      <c r="S21" s="1">
        <v>0.18435599999999999</v>
      </c>
      <c r="T21" s="1">
        <v>0.16902300000000001</v>
      </c>
      <c r="U21" s="1">
        <v>0.16126199999999996</v>
      </c>
      <c r="V21" s="1">
        <v>0.21748799999999999</v>
      </c>
      <c r="X21" s="13" t="s">
        <v>306</v>
      </c>
      <c r="Y21" s="15">
        <v>0.10283159463487332</v>
      </c>
      <c r="Z21" s="15">
        <v>0.15611028315946349</v>
      </c>
      <c r="AA21" s="15">
        <v>0.31818181818181818</v>
      </c>
      <c r="AB21" s="15">
        <v>0.31594634873323396</v>
      </c>
      <c r="AC21" t="s">
        <v>67</v>
      </c>
      <c r="AD21" s="28">
        <f>AB21+Y21</f>
        <v>0.41877794336810725</v>
      </c>
      <c r="AE21" s="25" t="e">
        <f>VLOOKUP($X21,#REF!,3,FALSE)</f>
        <v>#REF!</v>
      </c>
      <c r="AF21" s="25" t="e">
        <f t="shared" si="1"/>
        <v>#REF!</v>
      </c>
      <c r="AG21" s="15" t="e">
        <f t="shared" si="2"/>
        <v>#REF!</v>
      </c>
      <c r="AK21" s="15"/>
    </row>
    <row r="22" spans="1:42" ht="15.75" thickBot="1">
      <c r="A22" s="5" t="s">
        <v>236</v>
      </c>
      <c r="B22" s="1">
        <v>0</v>
      </c>
      <c r="C22" s="1">
        <v>4.4288000000000008E-2</v>
      </c>
      <c r="D22" s="1">
        <v>6.9064E-2</v>
      </c>
      <c r="E22" s="1">
        <v>0.13544699999999998</v>
      </c>
      <c r="F22" s="1">
        <v>0.131275</v>
      </c>
      <c r="G22" s="1">
        <v>9.7535999999999998E-2</v>
      </c>
      <c r="H22" s="1">
        <v>0.140378</v>
      </c>
      <c r="I22" s="1">
        <v>0.20588399999999998</v>
      </c>
      <c r="J22" s="1">
        <v>0.13802400000000001</v>
      </c>
      <c r="L22" s="7"/>
      <c r="M22" s="5" t="s">
        <v>205</v>
      </c>
      <c r="N22" s="1">
        <v>0.20582400000000001</v>
      </c>
      <c r="O22" s="1">
        <v>0.24162300000000003</v>
      </c>
      <c r="P22" s="1">
        <v>0.16150499999999998</v>
      </c>
      <c r="Q22" s="1">
        <v>0.12628299999999998</v>
      </c>
      <c r="R22" s="1">
        <v>0.34202300000000002</v>
      </c>
      <c r="S22" s="1">
        <v>0.30830799999999997</v>
      </c>
      <c r="T22" s="1">
        <v>0.34844000000000003</v>
      </c>
      <c r="U22" s="1">
        <v>0.29437799999999997</v>
      </c>
      <c r="V22" s="1">
        <v>0.23820400000000003</v>
      </c>
      <c r="X22" s="13" t="s">
        <v>281</v>
      </c>
      <c r="Y22" s="15">
        <v>1.1764705882352941E-2</v>
      </c>
      <c r="Z22" s="15">
        <v>0.25882352941176473</v>
      </c>
      <c r="AA22" s="15">
        <v>0.69411764705882351</v>
      </c>
      <c r="AB22" s="15">
        <v>5.8823529411764705E-3</v>
      </c>
      <c r="AC22" t="s">
        <v>72</v>
      </c>
      <c r="AD22" s="1">
        <f t="shared" si="0"/>
        <v>0.71176470588235297</v>
      </c>
      <c r="AE22" s="25" t="e">
        <f>VLOOKUP($X22,#REF!,3,FALSE)</f>
        <v>#REF!</v>
      </c>
      <c r="AF22" s="25" t="e">
        <f t="shared" si="1"/>
        <v>#REF!</v>
      </c>
      <c r="AG22" s="15" t="e">
        <f t="shared" si="2"/>
        <v>#REF!</v>
      </c>
    </row>
    <row r="23" spans="1:42" ht="15.75" thickBot="1">
      <c r="A23" s="5" t="s">
        <v>235</v>
      </c>
      <c r="B23" s="1">
        <v>0.160304</v>
      </c>
      <c r="C23" s="1">
        <v>0.19516399999999998</v>
      </c>
      <c r="D23" s="1">
        <v>0.21587999999999999</v>
      </c>
      <c r="E23" s="1">
        <v>0.21693099999999998</v>
      </c>
      <c r="F23" s="1">
        <v>0.26617499999999999</v>
      </c>
      <c r="G23" s="1">
        <v>0.30180599999999996</v>
      </c>
      <c r="H23" s="1">
        <v>0.26901199999999997</v>
      </c>
      <c r="I23" s="1">
        <v>0.22287999999999999</v>
      </c>
      <c r="J23" s="1">
        <v>0.154309</v>
      </c>
      <c r="L23" s="7"/>
      <c r="M23" s="6" t="s">
        <v>202</v>
      </c>
      <c r="N23" s="1">
        <v>0.31676799999999999</v>
      </c>
      <c r="O23" s="1">
        <v>0.28224000000000005</v>
      </c>
      <c r="P23" s="1">
        <v>0.31636799999999998</v>
      </c>
      <c r="Q23" s="1">
        <v>0.30917399999999995</v>
      </c>
      <c r="R23" s="1">
        <v>0.44612000000000007</v>
      </c>
      <c r="S23" s="1">
        <v>0.36320400000000003</v>
      </c>
      <c r="T23" s="1">
        <v>0.383635</v>
      </c>
      <c r="U23" s="1">
        <v>0.4588000000000001</v>
      </c>
      <c r="V23" s="1">
        <v>0.24153600000000003</v>
      </c>
      <c r="X23" s="13" t="s">
        <v>273</v>
      </c>
      <c r="Y23" s="15">
        <v>0.37297297297297299</v>
      </c>
      <c r="Z23" s="15">
        <v>0.2810810810810811</v>
      </c>
      <c r="AA23" s="15">
        <v>0.21621621621621623</v>
      </c>
      <c r="AB23" s="15">
        <v>8.1081081081081086E-2</v>
      </c>
      <c r="AC23" t="s">
        <v>70</v>
      </c>
      <c r="AD23" s="1">
        <f t="shared" si="0"/>
        <v>0.67027027027027031</v>
      </c>
      <c r="AE23" s="25" t="e">
        <f>VLOOKUP($X23,#REF!,3,FALSE)</f>
        <v>#REF!</v>
      </c>
      <c r="AF23" s="25" t="e">
        <f t="shared" si="1"/>
        <v>#REF!</v>
      </c>
      <c r="AG23" s="15" t="e">
        <f t="shared" si="2"/>
        <v>#REF!</v>
      </c>
    </row>
    <row r="24" spans="1:42" ht="15.75" thickBot="1">
      <c r="A24" s="5" t="s">
        <v>234</v>
      </c>
      <c r="B24" s="1">
        <v>0.131632</v>
      </c>
      <c r="C24" s="1">
        <v>0.15504999999999997</v>
      </c>
      <c r="D24" s="1">
        <v>0.12750999999999998</v>
      </c>
      <c r="E24" s="1">
        <v>9.9448000000000009E-2</v>
      </c>
      <c r="F24" s="1">
        <v>0.12859199999999998</v>
      </c>
      <c r="G24" s="1">
        <v>0.20602799999999999</v>
      </c>
      <c r="H24" s="1">
        <v>8.6394000000000012E-2</v>
      </c>
      <c r="I24" s="1">
        <v>0.10357200000000001</v>
      </c>
      <c r="J24" s="1">
        <v>0.16525499999999999</v>
      </c>
      <c r="L24" s="7"/>
      <c r="M24" s="5" t="s">
        <v>198</v>
      </c>
      <c r="N24" s="1">
        <v>0.19061899999999998</v>
      </c>
      <c r="O24" s="1">
        <v>0.17796799999999999</v>
      </c>
      <c r="P24" s="1">
        <v>0.221</v>
      </c>
      <c r="Q24" s="1">
        <v>0.22902400000000003</v>
      </c>
      <c r="R24" s="1">
        <v>0.318826</v>
      </c>
      <c r="S24" s="1">
        <v>0.33573299999999995</v>
      </c>
      <c r="T24" s="1">
        <v>0.2873</v>
      </c>
      <c r="U24" s="1">
        <v>0.30314999999999998</v>
      </c>
      <c r="V24" s="1">
        <v>0.25288200000000005</v>
      </c>
      <c r="X24" s="13" t="s">
        <v>308</v>
      </c>
      <c r="Y24" s="15">
        <v>0.31538461538461537</v>
      </c>
      <c r="Z24" s="15">
        <v>0.1</v>
      </c>
      <c r="AA24" s="15">
        <v>0.16923076923076924</v>
      </c>
      <c r="AB24" s="15">
        <v>0.13846153846153847</v>
      </c>
      <c r="AC24" t="s">
        <v>28</v>
      </c>
      <c r="AD24" s="1">
        <f t="shared" si="0"/>
        <v>0.62307692307692308</v>
      </c>
      <c r="AE24" s="25" t="e">
        <f>VLOOKUP($X24,#REF!,3,FALSE)</f>
        <v>#REF!</v>
      </c>
      <c r="AF24" s="25" t="e">
        <f t="shared" si="1"/>
        <v>#REF!</v>
      </c>
      <c r="AG24" s="15" t="e">
        <f t="shared" si="2"/>
        <v>#REF!</v>
      </c>
    </row>
    <row r="25" spans="1:42" ht="15.75" thickBot="1">
      <c r="A25" s="5" t="s">
        <v>233</v>
      </c>
      <c r="B25" s="1">
        <v>8.9064999999999991E-2</v>
      </c>
      <c r="C25" s="1">
        <v>0.13739999999999999</v>
      </c>
      <c r="D25" s="1">
        <v>0.173349</v>
      </c>
      <c r="E25" s="1">
        <v>0.19779999999999998</v>
      </c>
      <c r="F25" s="1">
        <v>0.16345200000000001</v>
      </c>
      <c r="G25" s="1">
        <v>0.19383</v>
      </c>
      <c r="H25" s="1">
        <v>0.18461999999999998</v>
      </c>
      <c r="I25" s="1">
        <v>0.187083</v>
      </c>
      <c r="J25" s="1">
        <v>0.17139600000000002</v>
      </c>
      <c r="L25" s="7"/>
      <c r="M25" s="5" t="s">
        <v>196</v>
      </c>
      <c r="N25" s="1">
        <v>0.19284100000000001</v>
      </c>
      <c r="O25" s="1">
        <v>0.137489</v>
      </c>
      <c r="P25" s="1">
        <v>0.12165599999999999</v>
      </c>
      <c r="Q25" s="1">
        <v>0.16477599999999998</v>
      </c>
      <c r="R25" s="1">
        <v>0.195104</v>
      </c>
      <c r="S25" s="1">
        <v>0.19583600000000004</v>
      </c>
      <c r="T25" s="1">
        <v>0.30756099999999997</v>
      </c>
      <c r="U25" s="1">
        <v>0.23478399999999999</v>
      </c>
      <c r="V25" s="1">
        <v>0.26334000000000002</v>
      </c>
      <c r="X25" s="13" t="s">
        <v>332</v>
      </c>
      <c r="Y25" s="15">
        <v>9.316770186335404E-3</v>
      </c>
      <c r="Z25" s="15">
        <v>3.7267080745341616E-2</v>
      </c>
      <c r="AA25" s="15">
        <v>7.7639751552795025E-2</v>
      </c>
      <c r="AB25" s="15">
        <v>0.52484472049689446</v>
      </c>
      <c r="AC25" t="s">
        <v>126</v>
      </c>
      <c r="AD25" s="1">
        <f t="shared" si="0"/>
        <v>0.61180124223602483</v>
      </c>
      <c r="AE25" s="25" t="e">
        <f>VLOOKUP($X25,#REF!,3,FALSE)</f>
        <v>#REF!</v>
      </c>
      <c r="AF25" s="25" t="e">
        <f t="shared" si="1"/>
        <v>#REF!</v>
      </c>
      <c r="AG25" s="15" t="e">
        <f t="shared" si="2"/>
        <v>#REF!</v>
      </c>
    </row>
    <row r="26" spans="1:42" ht="15.75" thickBot="1">
      <c r="A26" s="5" t="s">
        <v>232</v>
      </c>
      <c r="B26" s="1">
        <v>0.14543199999999998</v>
      </c>
      <c r="C26" s="1">
        <v>0.10678499999999999</v>
      </c>
      <c r="D26" s="1">
        <v>0.10050000000000001</v>
      </c>
      <c r="E26" s="1" t="e">
        <v>#VALUE!</v>
      </c>
      <c r="F26" s="1">
        <v>5.7876000000000004E-2</v>
      </c>
      <c r="G26" s="1">
        <v>0.139601</v>
      </c>
      <c r="H26" s="1">
        <v>0.115368</v>
      </c>
      <c r="I26" s="1">
        <v>9.4619999999999996E-2</v>
      </c>
      <c r="J26" s="1">
        <v>0.17613600000000001</v>
      </c>
      <c r="L26" s="7"/>
      <c r="M26" s="32" t="s">
        <v>194</v>
      </c>
      <c r="N26" s="1">
        <v>0.25025000000000003</v>
      </c>
      <c r="O26" s="1">
        <v>0.28965599999999997</v>
      </c>
      <c r="P26" s="1">
        <v>0.25503199999999998</v>
      </c>
      <c r="Q26" s="1">
        <v>0.27283199999999996</v>
      </c>
      <c r="R26" s="1">
        <v>0.27190799999999998</v>
      </c>
      <c r="S26" s="1">
        <v>0.26805599999999996</v>
      </c>
      <c r="T26" s="1">
        <v>0.26161199999999996</v>
      </c>
      <c r="U26" s="1">
        <v>0.25968600000000003</v>
      </c>
      <c r="V26" s="1">
        <v>0.27596499999999996</v>
      </c>
      <c r="X26" s="13" t="s">
        <v>351</v>
      </c>
      <c r="Y26" s="15">
        <v>0</v>
      </c>
      <c r="Z26" s="15">
        <v>0.39393939393939392</v>
      </c>
      <c r="AA26" s="15">
        <v>0.55411255411255411</v>
      </c>
      <c r="AB26" s="15">
        <v>0</v>
      </c>
      <c r="AC26" t="s">
        <v>94</v>
      </c>
      <c r="AD26" s="1">
        <f t="shared" si="0"/>
        <v>0.55411255411255411</v>
      </c>
      <c r="AE26" s="25" t="e">
        <f>VLOOKUP($X26,#REF!,3,FALSE)</f>
        <v>#REF!</v>
      </c>
      <c r="AF26" s="25" t="e">
        <f t="shared" si="1"/>
        <v>#REF!</v>
      </c>
      <c r="AG26" s="15" t="e">
        <f t="shared" si="2"/>
        <v>#REF!</v>
      </c>
    </row>
    <row r="27" spans="1:42" ht="15.75" thickBot="1">
      <c r="A27" s="5" t="s">
        <v>231</v>
      </c>
      <c r="B27" s="1">
        <v>0.10312700000000002</v>
      </c>
      <c r="C27" s="1">
        <v>0.11297000000000001</v>
      </c>
      <c r="D27" s="1">
        <v>0.13590700000000003</v>
      </c>
      <c r="E27" s="1">
        <v>9.4627000000000003E-2</v>
      </c>
      <c r="F27" s="1">
        <v>0.13556399999999999</v>
      </c>
      <c r="G27" s="1">
        <v>0.11598800000000001</v>
      </c>
      <c r="H27" s="1">
        <v>0.13800299999999999</v>
      </c>
      <c r="I27" s="1">
        <v>0.12340200000000001</v>
      </c>
      <c r="J27" s="1">
        <v>0.17991599999999999</v>
      </c>
      <c r="L27" s="7"/>
      <c r="M27" s="5" t="s">
        <v>189</v>
      </c>
      <c r="N27" s="1">
        <v>0.137407</v>
      </c>
      <c r="O27" s="1">
        <v>0.17946300000000001</v>
      </c>
      <c r="P27" s="1">
        <v>0.16116</v>
      </c>
      <c r="Q27" s="1">
        <v>0.24339</v>
      </c>
      <c r="R27" s="1">
        <v>0.23303599999999999</v>
      </c>
      <c r="S27" s="1">
        <v>0.28163200000000005</v>
      </c>
      <c r="T27" s="1">
        <v>0.32456400000000002</v>
      </c>
      <c r="U27" s="1">
        <v>0.33485400000000004</v>
      </c>
      <c r="V27" s="1">
        <v>0.29154999999999998</v>
      </c>
      <c r="X27" s="13" t="s">
        <v>338</v>
      </c>
      <c r="Y27" s="15">
        <v>0</v>
      </c>
      <c r="Z27" s="15">
        <v>0.31325301204819278</v>
      </c>
      <c r="AA27" s="15">
        <v>0.54216867469879515</v>
      </c>
      <c r="AB27" s="15">
        <v>6.024096385542169E-3</v>
      </c>
      <c r="AD27" s="1">
        <f t="shared" si="0"/>
        <v>0.54819277108433728</v>
      </c>
      <c r="AE27" s="25" t="e">
        <f>VLOOKUP($X27,#REF!,3,FALSE)</f>
        <v>#REF!</v>
      </c>
      <c r="AF27" s="25" t="e">
        <f t="shared" si="1"/>
        <v>#REF!</v>
      </c>
      <c r="AG27" s="15" t="e">
        <f t="shared" si="2"/>
        <v>#REF!</v>
      </c>
    </row>
    <row r="28" spans="1:42" ht="15.75" thickBot="1">
      <c r="A28" s="5" t="s">
        <v>230</v>
      </c>
      <c r="B28" s="1">
        <v>0.28800000000000003</v>
      </c>
      <c r="C28" s="1">
        <v>0.23766000000000001</v>
      </c>
      <c r="D28" s="1">
        <v>0.22425599999999998</v>
      </c>
      <c r="E28" s="1">
        <v>0.26112000000000002</v>
      </c>
      <c r="F28" s="1">
        <v>0.26478900000000005</v>
      </c>
      <c r="G28" s="1">
        <v>0.25982500000000003</v>
      </c>
      <c r="H28" s="1">
        <v>0.22294199999999997</v>
      </c>
      <c r="I28" s="1">
        <v>0.26365500000000003</v>
      </c>
      <c r="J28" s="1">
        <v>0.18068399999999996</v>
      </c>
      <c r="L28" s="7"/>
      <c r="M28" s="5" t="s">
        <v>187</v>
      </c>
      <c r="N28" s="1">
        <v>0.24273000000000003</v>
      </c>
      <c r="O28" s="1">
        <v>0.22217600000000001</v>
      </c>
      <c r="P28" s="1">
        <v>0.24359999999999998</v>
      </c>
      <c r="Q28" s="1">
        <v>0.26984900000000001</v>
      </c>
      <c r="R28" s="1">
        <v>0.29249999999999998</v>
      </c>
      <c r="S28" s="1">
        <v>0.38849399999999995</v>
      </c>
      <c r="T28" s="1">
        <v>0.29997000000000001</v>
      </c>
      <c r="U28" s="1">
        <v>0.32536199999999998</v>
      </c>
      <c r="V28" s="1">
        <v>0.295404</v>
      </c>
      <c r="X28" s="13" t="s">
        <v>284</v>
      </c>
      <c r="Y28" s="15">
        <v>5.076142131979695E-3</v>
      </c>
      <c r="Z28" s="15">
        <v>7.4450084602368863E-2</v>
      </c>
      <c r="AA28" s="15">
        <v>0.48900169204737731</v>
      </c>
      <c r="AB28" s="15">
        <v>5.0761421319796954E-2</v>
      </c>
      <c r="AD28" s="1">
        <f t="shared" si="0"/>
        <v>0.54483925549915391</v>
      </c>
      <c r="AE28" s="25" t="e">
        <f>VLOOKUP($X28,#REF!,3,FALSE)</f>
        <v>#REF!</v>
      </c>
      <c r="AF28" s="25" t="e">
        <f t="shared" si="1"/>
        <v>#REF!</v>
      </c>
      <c r="AG28" s="15" t="e">
        <f t="shared" si="2"/>
        <v>#REF!</v>
      </c>
    </row>
    <row r="29" spans="1:42" ht="15.75" thickBot="1">
      <c r="A29" s="5" t="s">
        <v>229</v>
      </c>
      <c r="B29" s="1">
        <v>0.32500000000000001</v>
      </c>
      <c r="C29" s="1">
        <v>0.40495199999999992</v>
      </c>
      <c r="D29" s="1">
        <v>0</v>
      </c>
      <c r="E29" s="1">
        <v>0.33350000000000002</v>
      </c>
      <c r="F29" s="1">
        <v>0.21180999999999997</v>
      </c>
      <c r="G29" s="1">
        <v>0</v>
      </c>
      <c r="H29" s="1">
        <v>0.28796400000000005</v>
      </c>
      <c r="I29" s="1">
        <v>0.28906799999999999</v>
      </c>
      <c r="J29" s="1">
        <v>0.1875</v>
      </c>
      <c r="L29" s="7"/>
      <c r="M29" s="5" t="s">
        <v>183</v>
      </c>
      <c r="N29" s="1">
        <v>0.19583400000000001</v>
      </c>
      <c r="O29" s="1">
        <v>0.22799999999999998</v>
      </c>
      <c r="P29" s="1">
        <v>0.27528000000000002</v>
      </c>
      <c r="Q29" s="1">
        <v>0.31073800000000001</v>
      </c>
      <c r="R29" s="1">
        <v>0.35774200000000006</v>
      </c>
      <c r="S29" s="1">
        <v>0.32722200000000001</v>
      </c>
      <c r="T29" s="1">
        <v>0.31047799999999998</v>
      </c>
      <c r="U29" s="1">
        <v>0.381021</v>
      </c>
      <c r="V29" s="1">
        <v>0.30460799999999999</v>
      </c>
      <c r="X29" s="13" t="s">
        <v>292</v>
      </c>
      <c r="Y29" s="15">
        <v>4.3859649122807015E-3</v>
      </c>
      <c r="Z29" s="15">
        <v>8.3333333333333329E-2</v>
      </c>
      <c r="AA29" s="15">
        <v>0.49561403508771928</v>
      </c>
      <c r="AB29" s="15">
        <v>3.9473684210526314E-2</v>
      </c>
      <c r="AD29" s="1">
        <f t="shared" si="0"/>
        <v>0.53947368421052633</v>
      </c>
      <c r="AE29" s="25" t="e">
        <f>VLOOKUP($X29,#REF!,3,FALSE)</f>
        <v>#REF!</v>
      </c>
      <c r="AF29" s="25" t="e">
        <f t="shared" si="1"/>
        <v>#REF!</v>
      </c>
      <c r="AG29" s="15" t="e">
        <f t="shared" si="2"/>
        <v>#REF!</v>
      </c>
    </row>
    <row r="30" spans="1:42" ht="15.75" thickBot="1">
      <c r="A30" s="6" t="s">
        <v>228</v>
      </c>
      <c r="B30" s="1">
        <v>0.13283999999999999</v>
      </c>
      <c r="C30" s="1">
        <v>0.15306399999999998</v>
      </c>
      <c r="D30" s="1">
        <v>9.7188000000000024E-2</v>
      </c>
      <c r="E30" s="1">
        <v>0.16287000000000001</v>
      </c>
      <c r="F30" s="1">
        <v>0.11981800000000001</v>
      </c>
      <c r="G30" s="1">
        <v>0.13502400000000001</v>
      </c>
      <c r="H30" s="1">
        <v>0.18273600000000001</v>
      </c>
      <c r="I30" s="1">
        <v>0.24864000000000003</v>
      </c>
      <c r="J30" s="1">
        <v>0.18818799999999999</v>
      </c>
      <c r="L30" s="7"/>
      <c r="M30" s="5" t="s">
        <v>179</v>
      </c>
      <c r="N30" s="1">
        <v>0.22345100000000001</v>
      </c>
      <c r="O30" s="1">
        <v>0.18792899999999998</v>
      </c>
      <c r="P30" s="1">
        <v>0.19473500000000002</v>
      </c>
      <c r="Q30" s="1">
        <v>0.25602199999999997</v>
      </c>
      <c r="R30" s="1">
        <v>0.25944800000000001</v>
      </c>
      <c r="S30" s="1">
        <v>0.28367200000000004</v>
      </c>
      <c r="T30" s="1">
        <v>0.29875999999999997</v>
      </c>
      <c r="U30" s="1">
        <v>0.333395</v>
      </c>
      <c r="V30" s="1">
        <v>0.30799800000000005</v>
      </c>
      <c r="X30" s="30" t="s">
        <v>243</v>
      </c>
      <c r="Y30" s="15">
        <v>0.28304504398134483</v>
      </c>
      <c r="Z30" s="15">
        <v>9.0117480370742076E-2</v>
      </c>
      <c r="AA30" s="15">
        <v>7.1462305921246833E-2</v>
      </c>
      <c r="AB30" s="15">
        <v>0.14345593010213117</v>
      </c>
      <c r="AC30" t="s">
        <v>243</v>
      </c>
      <c r="AD30" s="28">
        <f>AB30+Y30</f>
        <v>0.42650097408347598</v>
      </c>
      <c r="AE30" s="25" t="e">
        <f>VLOOKUP($X30,#REF!,3,FALSE)</f>
        <v>#REF!</v>
      </c>
      <c r="AF30" s="25" t="e">
        <f t="shared" si="1"/>
        <v>#REF!</v>
      </c>
      <c r="AG30" s="15" t="e">
        <f t="shared" si="2"/>
        <v>#REF!</v>
      </c>
      <c r="AH30" t="s">
        <v>368</v>
      </c>
      <c r="AI30">
        <v>40.090000000000003</v>
      </c>
      <c r="AJ30" s="27">
        <v>118.75716469239588</v>
      </c>
      <c r="AK30" s="15">
        <v>0.95811664780601935</v>
      </c>
      <c r="AL30" t="s">
        <v>378</v>
      </c>
      <c r="AM30">
        <v>2018</v>
      </c>
    </row>
    <row r="31" spans="1:42" ht="15.75" thickBot="1">
      <c r="A31" s="5" t="s">
        <v>227</v>
      </c>
      <c r="B31" s="1">
        <v>0.15295</v>
      </c>
      <c r="C31" s="1">
        <v>0.15996700000000003</v>
      </c>
      <c r="D31" s="1">
        <v>0.15279000000000001</v>
      </c>
      <c r="E31" s="1">
        <v>0.162024</v>
      </c>
      <c r="F31" s="1">
        <v>0.16493400000000003</v>
      </c>
      <c r="G31" s="1">
        <v>0.15101099999999998</v>
      </c>
      <c r="H31" s="1">
        <v>0.14958600000000002</v>
      </c>
      <c r="I31" s="1">
        <v>0.18191600000000002</v>
      </c>
      <c r="J31" s="1">
        <v>0.18827100000000002</v>
      </c>
      <c r="L31" s="7"/>
      <c r="M31" s="5" t="s">
        <v>177</v>
      </c>
      <c r="N31" s="1">
        <v>0.22367600000000001</v>
      </c>
      <c r="O31" s="1">
        <v>0.24235999999999996</v>
      </c>
      <c r="P31" s="1">
        <v>0.23632500000000001</v>
      </c>
      <c r="Q31" s="1">
        <v>0.23815000000000003</v>
      </c>
      <c r="R31" s="1">
        <v>0.20396699999999998</v>
      </c>
      <c r="S31" s="1">
        <v>0.25618800000000003</v>
      </c>
      <c r="T31" s="1">
        <v>0.23828600000000005</v>
      </c>
      <c r="U31" s="1">
        <v>0.26539200000000002</v>
      </c>
      <c r="V31" s="1">
        <v>0.309504</v>
      </c>
      <c r="X31" s="13" t="s">
        <v>294</v>
      </c>
      <c r="Y31" s="15">
        <v>0</v>
      </c>
      <c r="Z31" s="15">
        <v>0.38961038961038963</v>
      </c>
      <c r="AA31" s="15">
        <v>0.4935064935064935</v>
      </c>
      <c r="AB31" s="15">
        <v>4.329004329004329E-3</v>
      </c>
      <c r="AD31" s="1">
        <f t="shared" si="0"/>
        <v>0.49783549783549785</v>
      </c>
      <c r="AE31" s="25" t="e">
        <f>VLOOKUP($X31,#REF!,3,FALSE)</f>
        <v>#REF!</v>
      </c>
      <c r="AF31" s="25" t="e">
        <f t="shared" si="1"/>
        <v>#REF!</v>
      </c>
      <c r="AG31" s="15" t="e">
        <f t="shared" si="2"/>
        <v>#REF!</v>
      </c>
    </row>
    <row r="32" spans="1:42" ht="15.75" thickBot="1">
      <c r="A32" s="5" t="s">
        <v>226</v>
      </c>
      <c r="B32" s="1">
        <v>8.3148E-2</v>
      </c>
      <c r="C32" s="1">
        <v>0</v>
      </c>
      <c r="D32" s="1">
        <v>7.7171999999999991E-2</v>
      </c>
      <c r="E32" s="1">
        <v>0.11214</v>
      </c>
      <c r="F32" s="1">
        <v>0.164016</v>
      </c>
      <c r="G32" s="1">
        <v>0</v>
      </c>
      <c r="H32" s="1">
        <v>0.15736800000000001</v>
      </c>
      <c r="I32" s="1">
        <v>0.14182399999999998</v>
      </c>
      <c r="J32" s="1">
        <v>0.189244</v>
      </c>
      <c r="L32" s="7"/>
      <c r="M32" s="5" t="s">
        <v>176</v>
      </c>
      <c r="N32" s="1">
        <v>0.27088200000000001</v>
      </c>
      <c r="O32" s="1">
        <v>0.21322700000000003</v>
      </c>
      <c r="P32" s="1">
        <v>0.34927000000000002</v>
      </c>
      <c r="Q32" s="1">
        <v>0.26785199999999998</v>
      </c>
      <c r="R32" s="1">
        <v>0.30399599999999999</v>
      </c>
      <c r="S32" s="1">
        <v>0.30691000000000002</v>
      </c>
      <c r="T32" s="1">
        <v>0.37499100000000007</v>
      </c>
      <c r="U32" s="1">
        <v>0.39240000000000003</v>
      </c>
      <c r="V32" s="1">
        <v>0.31119000000000002</v>
      </c>
      <c r="X32" s="33" t="s">
        <v>210</v>
      </c>
      <c r="Y32" s="15">
        <v>6.9917140313634191E-2</v>
      </c>
      <c r="Z32" s="15">
        <v>5.5125659111141548E-2</v>
      </c>
      <c r="AA32" s="15">
        <v>0.19420666986235705</v>
      </c>
      <c r="AB32" s="15">
        <v>0.23303430801890024</v>
      </c>
      <c r="AC32" t="s">
        <v>210</v>
      </c>
      <c r="AD32" s="28">
        <f>AB32+Y32</f>
        <v>0.3029514483325344</v>
      </c>
      <c r="AE32" s="25" t="e">
        <f>VLOOKUP($X32,#REF!,3,FALSE)</f>
        <v>#REF!</v>
      </c>
      <c r="AF32" s="25" t="e">
        <f t="shared" si="1"/>
        <v>#REF!</v>
      </c>
      <c r="AG32" s="15" t="e">
        <f t="shared" si="2"/>
        <v>#REF!</v>
      </c>
      <c r="AH32" t="s">
        <v>368</v>
      </c>
      <c r="AI32">
        <v>37.020000000000003</v>
      </c>
      <c r="AJ32" s="27">
        <v>100.45342660966446</v>
      </c>
      <c r="AK32" s="15">
        <v>1.3371333418726783</v>
      </c>
      <c r="AM32">
        <v>2018</v>
      </c>
    </row>
    <row r="33" spans="1:39" ht="15.75" thickBot="1">
      <c r="A33" s="5" t="s">
        <v>225</v>
      </c>
      <c r="B33" s="1">
        <v>8.9749999999999996E-2</v>
      </c>
      <c r="C33" s="1">
        <v>8.1799999999999998E-2</v>
      </c>
      <c r="D33" s="1">
        <v>0</v>
      </c>
      <c r="E33" s="1">
        <v>8.6751000000000009E-2</v>
      </c>
      <c r="F33" s="1">
        <v>0.185504</v>
      </c>
      <c r="G33" s="1">
        <v>0</v>
      </c>
      <c r="H33" s="1">
        <v>0.13664399999999999</v>
      </c>
      <c r="I33" s="1">
        <v>0.12585199999999999</v>
      </c>
      <c r="J33" s="1">
        <v>0.19134500000000002</v>
      </c>
      <c r="L33" s="7"/>
      <c r="M33" s="5" t="s">
        <v>174</v>
      </c>
      <c r="N33" s="1">
        <v>0.20587499999999997</v>
      </c>
      <c r="O33" s="1">
        <v>0.28860799999999998</v>
      </c>
      <c r="P33" s="1">
        <v>0.26263700000000001</v>
      </c>
      <c r="Q33" s="1">
        <v>0.30703400000000003</v>
      </c>
      <c r="R33" s="1">
        <v>0.332816</v>
      </c>
      <c r="S33" s="1">
        <v>0.32305600000000001</v>
      </c>
      <c r="T33" s="1">
        <v>0.32689499999999999</v>
      </c>
      <c r="U33" s="1">
        <v>0.24858499999999997</v>
      </c>
      <c r="V33" s="1">
        <v>0.31379499999999999</v>
      </c>
      <c r="X33" s="13" t="s">
        <v>270</v>
      </c>
      <c r="Y33" s="15">
        <v>1.968503937007874E-2</v>
      </c>
      <c r="Z33" s="15">
        <v>3.937007874015748E-2</v>
      </c>
      <c r="AA33" s="15">
        <v>0.39763779527559057</v>
      </c>
      <c r="AB33" s="15">
        <v>6.2992125984251968E-2</v>
      </c>
      <c r="AD33" s="1">
        <f t="shared" si="0"/>
        <v>0.48031496062992129</v>
      </c>
      <c r="AE33" s="25" t="e">
        <f>VLOOKUP($X33,#REF!,3,FALSE)</f>
        <v>#REF!</v>
      </c>
      <c r="AF33" s="25" t="e">
        <f t="shared" si="1"/>
        <v>#REF!</v>
      </c>
      <c r="AG33" s="15" t="e">
        <f t="shared" si="2"/>
        <v>#REF!</v>
      </c>
    </row>
    <row r="34" spans="1:39" ht="15.75" thickBot="1">
      <c r="A34" s="5" t="s">
        <v>224</v>
      </c>
      <c r="B34" s="1">
        <v>0.10741000000000001</v>
      </c>
      <c r="C34" s="1">
        <v>0.23280000000000003</v>
      </c>
      <c r="D34" s="1">
        <v>0.251272</v>
      </c>
      <c r="E34" s="1">
        <v>0.23493400000000003</v>
      </c>
      <c r="F34" s="1">
        <v>0.25229599999999996</v>
      </c>
      <c r="G34" s="1">
        <v>0.25248599999999999</v>
      </c>
      <c r="H34" s="1">
        <v>0.190999</v>
      </c>
      <c r="I34" s="1">
        <v>0.21847600000000003</v>
      </c>
      <c r="J34" s="1">
        <v>0.19164899999999999</v>
      </c>
      <c r="L34" s="7"/>
      <c r="M34" s="5" t="s">
        <v>173</v>
      </c>
      <c r="N34" s="1">
        <v>0.18342999999999998</v>
      </c>
      <c r="O34" s="1">
        <v>0.12344400000000001</v>
      </c>
      <c r="P34" s="1">
        <v>0.19149599999999997</v>
      </c>
      <c r="Q34" s="1">
        <v>0.194246</v>
      </c>
      <c r="R34" s="1">
        <v>0.185942</v>
      </c>
      <c r="S34" s="1">
        <v>0.30792799999999998</v>
      </c>
      <c r="T34" s="1">
        <v>0.24825600000000003</v>
      </c>
      <c r="U34" s="1">
        <v>0.276777</v>
      </c>
      <c r="V34" s="1">
        <v>0.316247</v>
      </c>
      <c r="X34" s="13" t="s">
        <v>299</v>
      </c>
      <c r="Y34" s="15">
        <v>1.6736401673640166E-2</v>
      </c>
      <c r="Z34" s="15">
        <v>8.3682008368200833E-2</v>
      </c>
      <c r="AA34" s="15">
        <v>0.28870292887029286</v>
      </c>
      <c r="AB34" s="15">
        <v>0.17154811715481172</v>
      </c>
      <c r="AD34" s="1">
        <f t="shared" ref="AD34:AD65" si="14">AB34+Y34+AA34</f>
        <v>0.47698744769874474</v>
      </c>
      <c r="AE34" s="25" t="e">
        <f>VLOOKUP($X34,#REF!,3,FALSE)</f>
        <v>#REF!</v>
      </c>
      <c r="AF34" s="25" t="e">
        <f t="shared" ref="AF34:AF65" si="15">AE34*AD34</f>
        <v>#REF!</v>
      </c>
      <c r="AG34" s="15" t="e">
        <f t="shared" ref="AG34:AG65" si="16">AF34/$AF$122</f>
        <v>#REF!</v>
      </c>
    </row>
    <row r="35" spans="1:39" ht="15.75" thickBot="1">
      <c r="A35" s="5" t="s">
        <v>223</v>
      </c>
      <c r="B35" s="1">
        <v>0.35521599999999998</v>
      </c>
      <c r="C35" s="1">
        <v>0.23179999999999998</v>
      </c>
      <c r="D35" s="1">
        <v>0.181396</v>
      </c>
      <c r="E35" s="1">
        <v>0.19762000000000002</v>
      </c>
      <c r="F35" s="1">
        <v>0.31629600000000002</v>
      </c>
      <c r="G35" s="1">
        <v>0</v>
      </c>
      <c r="H35" s="1">
        <v>0.16739999999999999</v>
      </c>
      <c r="I35" s="1">
        <v>0.20176000000000002</v>
      </c>
      <c r="J35" s="1">
        <v>0.191774</v>
      </c>
      <c r="L35" s="7"/>
      <c r="M35" s="32" t="s">
        <v>172</v>
      </c>
      <c r="N35" s="1">
        <v>0.11606299999999999</v>
      </c>
      <c r="O35" s="1">
        <v>0.12364000000000001</v>
      </c>
      <c r="P35" s="1">
        <v>0.16634399999999999</v>
      </c>
      <c r="Q35" s="1">
        <v>9.7614000000000006E-2</v>
      </c>
      <c r="R35" s="1">
        <v>0.174064</v>
      </c>
      <c r="S35" s="1">
        <v>0.14946799999999999</v>
      </c>
      <c r="T35" s="1">
        <v>0.155672</v>
      </c>
      <c r="U35" s="1">
        <v>0.23935800000000002</v>
      </c>
      <c r="V35" s="1">
        <v>0.31946400000000003</v>
      </c>
      <c r="X35" s="13" t="s">
        <v>316</v>
      </c>
      <c r="Y35" s="15">
        <v>0.17045454545454544</v>
      </c>
      <c r="Z35" s="15">
        <v>0.32196969696969696</v>
      </c>
      <c r="AA35" s="15">
        <v>0.23106060606060605</v>
      </c>
      <c r="AB35" s="15">
        <v>6.8181818181818177E-2</v>
      </c>
      <c r="AD35" s="1">
        <f t="shared" si="14"/>
        <v>0.46969696969696967</v>
      </c>
      <c r="AE35" s="25" t="e">
        <f>VLOOKUP($X35,#REF!,3,FALSE)</f>
        <v>#REF!</v>
      </c>
      <c r="AF35" s="25" t="e">
        <f t="shared" si="15"/>
        <v>#REF!</v>
      </c>
      <c r="AG35" s="15" t="e">
        <f t="shared" si="16"/>
        <v>#REF!</v>
      </c>
    </row>
    <row r="36" spans="1:39" ht="15.75" thickBot="1">
      <c r="A36" s="5" t="s">
        <v>222</v>
      </c>
      <c r="B36" s="1">
        <v>0.121064</v>
      </c>
      <c r="C36" s="1">
        <v>0.1104</v>
      </c>
      <c r="D36" s="1">
        <v>0.188111</v>
      </c>
      <c r="E36" s="1">
        <v>0.16040200000000002</v>
      </c>
      <c r="F36" s="1">
        <v>0.145312</v>
      </c>
      <c r="G36" s="1">
        <v>0.126169</v>
      </c>
      <c r="H36" s="1">
        <v>0.20443499999999998</v>
      </c>
      <c r="I36" s="1">
        <v>0.19453000000000001</v>
      </c>
      <c r="J36" s="1">
        <v>0.19315799999999997</v>
      </c>
      <c r="L36" s="7"/>
      <c r="M36" s="36" t="s">
        <v>169</v>
      </c>
      <c r="N36" s="1">
        <v>0.15279600000000002</v>
      </c>
      <c r="O36" s="1">
        <v>0.12247399999999999</v>
      </c>
      <c r="P36" s="1">
        <v>0.21196799999999999</v>
      </c>
      <c r="Q36" s="1">
        <v>0.12420200000000001</v>
      </c>
      <c r="R36" s="1">
        <v>0.17938599999999999</v>
      </c>
      <c r="S36" s="1">
        <v>0.18426000000000001</v>
      </c>
      <c r="T36" s="1">
        <v>0.16796</v>
      </c>
      <c r="U36" s="1">
        <v>0.18316000000000002</v>
      </c>
      <c r="V36" s="1">
        <v>0.33428400000000003</v>
      </c>
      <c r="X36" s="13" t="s">
        <v>268</v>
      </c>
      <c r="Y36" s="15">
        <v>2.9481132075471699E-2</v>
      </c>
      <c r="Z36" s="15">
        <v>0.15919811320754718</v>
      </c>
      <c r="AA36" s="15">
        <v>6.1320754716981132E-2</v>
      </c>
      <c r="AB36" s="15">
        <v>0.37028301886792453</v>
      </c>
      <c r="AD36" s="28">
        <f>AB36+Y36</f>
        <v>0.39976415094339623</v>
      </c>
      <c r="AE36" s="25" t="e">
        <f>VLOOKUP($X36,#REF!,3,FALSE)</f>
        <v>#REF!</v>
      </c>
      <c r="AF36" s="25" t="e">
        <f t="shared" si="15"/>
        <v>#REF!</v>
      </c>
      <c r="AG36" s="15" t="e">
        <f t="shared" si="16"/>
        <v>#REF!</v>
      </c>
    </row>
    <row r="37" spans="1:39" ht="15.75" thickBot="1">
      <c r="A37" s="5" t="s">
        <v>221</v>
      </c>
      <c r="B37" s="1">
        <v>0.13047300000000001</v>
      </c>
      <c r="C37" s="1">
        <v>0.14608000000000002</v>
      </c>
      <c r="D37" s="1">
        <v>0.18564</v>
      </c>
      <c r="E37" s="1">
        <v>0.199294</v>
      </c>
      <c r="F37" s="1">
        <v>0.22124400000000002</v>
      </c>
      <c r="G37" s="1">
        <v>0.24232099999999998</v>
      </c>
      <c r="H37" s="1">
        <v>0.22851600000000002</v>
      </c>
      <c r="I37" s="1">
        <v>0.23563999999999996</v>
      </c>
      <c r="J37" s="1">
        <v>0.19652400000000003</v>
      </c>
      <c r="L37" s="7"/>
      <c r="M37" s="5" t="s">
        <v>168</v>
      </c>
      <c r="N37" s="1">
        <v>0.30471999999999999</v>
      </c>
      <c r="O37" s="1">
        <v>0.26172499999999999</v>
      </c>
      <c r="P37" s="1">
        <v>0.22248000000000004</v>
      </c>
      <c r="Q37" s="1">
        <v>0.26227600000000006</v>
      </c>
      <c r="R37" s="1">
        <v>0.29798400000000003</v>
      </c>
      <c r="S37" s="1">
        <v>0.31399500000000002</v>
      </c>
      <c r="T37" s="1">
        <v>0.28743199999999997</v>
      </c>
      <c r="U37" s="1">
        <v>0.35297399999999995</v>
      </c>
      <c r="V37" s="1">
        <v>0.33437500000000003</v>
      </c>
      <c r="X37" s="13" t="s">
        <v>311</v>
      </c>
      <c r="Y37" s="15">
        <v>8.1632653061224483E-2</v>
      </c>
      <c r="Z37" s="15">
        <v>0.51700680272108845</v>
      </c>
      <c r="AA37" s="15">
        <v>0.37414965986394561</v>
      </c>
      <c r="AB37" s="15">
        <v>0</v>
      </c>
      <c r="AD37" s="1">
        <f t="shared" si="14"/>
        <v>0.45578231292517007</v>
      </c>
      <c r="AE37" s="25" t="e">
        <f>VLOOKUP($X37,#REF!,3,FALSE)</f>
        <v>#REF!</v>
      </c>
      <c r="AF37" s="25" t="e">
        <f t="shared" si="15"/>
        <v>#REF!</v>
      </c>
      <c r="AG37" s="15" t="e">
        <f t="shared" si="16"/>
        <v>#REF!</v>
      </c>
    </row>
    <row r="38" spans="1:39" ht="15.75" thickBot="1">
      <c r="A38" s="6" t="s">
        <v>220</v>
      </c>
      <c r="B38" s="1">
        <v>0</v>
      </c>
      <c r="C38" s="1">
        <v>0</v>
      </c>
      <c r="D38" s="1">
        <v>0</v>
      </c>
      <c r="E38" s="1">
        <v>0</v>
      </c>
      <c r="F38" s="1">
        <v>9.7750000000000004E-2</v>
      </c>
      <c r="G38" s="1">
        <v>0.15331399999999998</v>
      </c>
      <c r="H38" s="1">
        <v>0.18752999999999997</v>
      </c>
      <c r="I38" s="1">
        <v>0.16108600000000001</v>
      </c>
      <c r="J38" s="1">
        <v>0.19769399999999998</v>
      </c>
      <c r="L38" s="7"/>
      <c r="M38" s="6" t="s">
        <v>164</v>
      </c>
      <c r="N38" s="1">
        <v>0.20592000000000002</v>
      </c>
      <c r="O38" s="1">
        <v>0.16148000000000001</v>
      </c>
      <c r="P38" s="1">
        <v>0.18884799999999999</v>
      </c>
      <c r="Q38" s="1">
        <v>0.21868799999999999</v>
      </c>
      <c r="R38" s="1">
        <v>0.22017600000000004</v>
      </c>
      <c r="S38" s="1">
        <v>0.30194100000000001</v>
      </c>
      <c r="T38" s="1">
        <v>0.35548199999999996</v>
      </c>
      <c r="U38" s="1">
        <v>0.35565599999999997</v>
      </c>
      <c r="V38" s="1">
        <v>0.33821800000000002</v>
      </c>
      <c r="X38" s="30" t="s">
        <v>229</v>
      </c>
      <c r="Y38" s="15">
        <v>2.0327498588368152E-2</v>
      </c>
      <c r="Z38" s="15">
        <v>5.8159232072275552E-2</v>
      </c>
      <c r="AA38" s="15">
        <v>5.533596837944664E-2</v>
      </c>
      <c r="AB38" s="15">
        <v>0.37888198757763975</v>
      </c>
      <c r="AD38" s="28">
        <f>AB38+Y38</f>
        <v>0.39920948616600788</v>
      </c>
      <c r="AE38" s="25" t="e">
        <f>VLOOKUP($X38,#REF!,3,FALSE)</f>
        <v>#REF!</v>
      </c>
      <c r="AF38" s="25" t="e">
        <f t="shared" si="15"/>
        <v>#REF!</v>
      </c>
      <c r="AG38" s="15" t="e">
        <f t="shared" si="16"/>
        <v>#REF!</v>
      </c>
    </row>
    <row r="39" spans="1:39" ht="15.75" thickBot="1">
      <c r="A39" s="5" t="s">
        <v>219</v>
      </c>
      <c r="B39" s="1">
        <v>0.14034599999999997</v>
      </c>
      <c r="C39" s="1">
        <v>0.183889</v>
      </c>
      <c r="D39" s="1">
        <v>0.18437000000000001</v>
      </c>
      <c r="E39" s="1">
        <v>0.12628</v>
      </c>
      <c r="F39" s="1">
        <v>0.19041200000000003</v>
      </c>
      <c r="G39" s="1">
        <v>0.22381599999999996</v>
      </c>
      <c r="H39" s="1">
        <v>0.27057999999999999</v>
      </c>
      <c r="I39" s="1">
        <v>0.20924999999999999</v>
      </c>
      <c r="J39" s="1">
        <v>0.20198400000000002</v>
      </c>
      <c r="L39" s="7"/>
      <c r="M39" s="5" t="s">
        <v>162</v>
      </c>
      <c r="N39" s="1">
        <v>0.24232800000000002</v>
      </c>
      <c r="O39" s="1">
        <v>0.27844400000000002</v>
      </c>
      <c r="P39" s="1">
        <v>0.266789</v>
      </c>
      <c r="Q39" s="1">
        <v>0.28119</v>
      </c>
      <c r="R39" s="1">
        <v>0.34002799999999994</v>
      </c>
      <c r="S39" s="1">
        <v>0.35477599999999998</v>
      </c>
      <c r="T39" s="1">
        <v>0.33628799999999998</v>
      </c>
      <c r="U39" s="1">
        <v>0.33794600000000002</v>
      </c>
      <c r="V39" s="1">
        <v>0.341055</v>
      </c>
      <c r="X39" s="13" t="s">
        <v>298</v>
      </c>
      <c r="Y39" s="15">
        <v>3.5859269282814611E-2</v>
      </c>
      <c r="Z39" s="15">
        <v>0.41542625169147496</v>
      </c>
      <c r="AA39" s="15">
        <v>0.39580514208389717</v>
      </c>
      <c r="AB39" s="15">
        <v>2.097428958051421E-2</v>
      </c>
      <c r="AD39" s="1">
        <f t="shared" si="14"/>
        <v>0.45263870094722597</v>
      </c>
      <c r="AE39" s="25" t="e">
        <f>VLOOKUP($X39,#REF!,3,FALSE)</f>
        <v>#REF!</v>
      </c>
      <c r="AF39" s="25" t="e">
        <f t="shared" si="15"/>
        <v>#REF!</v>
      </c>
      <c r="AG39" s="15" t="e">
        <f t="shared" si="16"/>
        <v>#REF!</v>
      </c>
    </row>
    <row r="40" spans="1:39" ht="15.75" thickBot="1">
      <c r="A40" s="5" t="s">
        <v>218</v>
      </c>
      <c r="B40" s="1">
        <v>0.11686999999999999</v>
      </c>
      <c r="C40" s="1">
        <v>0.12218599999999999</v>
      </c>
      <c r="D40" s="1">
        <v>0.11662500000000001</v>
      </c>
      <c r="E40" s="1">
        <v>0.10782200000000002</v>
      </c>
      <c r="F40" s="1">
        <v>0.14397499999999999</v>
      </c>
      <c r="G40" s="1">
        <v>0.14793399999999995</v>
      </c>
      <c r="H40" s="1">
        <v>0.18369600000000003</v>
      </c>
      <c r="I40" s="1">
        <v>0.16694000000000001</v>
      </c>
      <c r="J40" s="1">
        <v>0.20265000000000002</v>
      </c>
      <c r="L40" s="7"/>
      <c r="M40" s="5" t="s">
        <v>160</v>
      </c>
      <c r="N40" s="1">
        <v>0.29156399999999999</v>
      </c>
      <c r="O40" s="1">
        <v>0.34196800000000005</v>
      </c>
      <c r="P40" s="1">
        <v>0.36302199999999996</v>
      </c>
      <c r="Q40" s="1">
        <v>0.31644</v>
      </c>
      <c r="R40" s="1">
        <v>0.28899999999999998</v>
      </c>
      <c r="S40" s="1">
        <v>0.44297399999999998</v>
      </c>
      <c r="T40" s="1">
        <v>0.32551799999999997</v>
      </c>
      <c r="U40" s="1">
        <v>0.47507500000000003</v>
      </c>
      <c r="V40" s="1">
        <v>0.34162999999999993</v>
      </c>
      <c r="X40" s="13" t="s">
        <v>269</v>
      </c>
      <c r="Y40" s="15">
        <v>3.2663316582914576E-2</v>
      </c>
      <c r="Z40" s="15">
        <v>0.44723618090452261</v>
      </c>
      <c r="AA40" s="15">
        <v>0.40703517587939697</v>
      </c>
      <c r="AB40" s="15">
        <v>1.0050251256281407E-2</v>
      </c>
      <c r="AD40" s="1">
        <f t="shared" si="14"/>
        <v>0.44974874371859297</v>
      </c>
      <c r="AE40" s="25" t="e">
        <f>VLOOKUP($X40,#REF!,3,FALSE)</f>
        <v>#REF!</v>
      </c>
      <c r="AF40" s="25" t="e">
        <f t="shared" si="15"/>
        <v>#REF!</v>
      </c>
      <c r="AG40" s="15" t="e">
        <f t="shared" si="16"/>
        <v>#REF!</v>
      </c>
    </row>
    <row r="41" spans="1:39" ht="15.75" thickBot="1">
      <c r="A41" s="5" t="s">
        <v>217</v>
      </c>
      <c r="B41" s="1">
        <v>8.9700000000000016E-2</v>
      </c>
      <c r="C41" s="1">
        <v>7.6749999999999999E-2</v>
      </c>
      <c r="D41" s="1">
        <v>0.12820499999999999</v>
      </c>
      <c r="E41" s="1">
        <v>0.13497000000000001</v>
      </c>
      <c r="F41" s="1">
        <v>0.19790400000000005</v>
      </c>
      <c r="G41" s="1">
        <v>0.20895400000000003</v>
      </c>
      <c r="H41" s="1">
        <v>0.18462000000000003</v>
      </c>
      <c r="I41" s="1">
        <v>0.20087999999999998</v>
      </c>
      <c r="J41" s="1">
        <v>0.20655500000000002</v>
      </c>
      <c r="L41" s="7"/>
      <c r="M41" s="5" t="s">
        <v>157</v>
      </c>
      <c r="N41" s="1">
        <v>0.366786</v>
      </c>
      <c r="O41" s="1">
        <v>0.340032</v>
      </c>
      <c r="P41" s="1">
        <v>0.32102400000000003</v>
      </c>
      <c r="Q41" s="1">
        <v>0.300398</v>
      </c>
      <c r="R41" s="1">
        <v>0.33909</v>
      </c>
      <c r="S41" s="1">
        <v>0.37826099999999996</v>
      </c>
      <c r="T41" s="1">
        <v>0.45052799999999998</v>
      </c>
      <c r="U41" s="1">
        <v>0.41729799999999995</v>
      </c>
      <c r="V41" s="1">
        <v>0.35068600000000005</v>
      </c>
      <c r="X41" s="13" t="s">
        <v>286</v>
      </c>
      <c r="Y41" s="15">
        <v>1.717557251908397E-2</v>
      </c>
      <c r="Z41" s="15">
        <v>0.35305343511450382</v>
      </c>
      <c r="AA41" s="15">
        <v>0.40458015267175573</v>
      </c>
      <c r="AB41" s="15">
        <v>2.6717557251908396E-2</v>
      </c>
      <c r="AD41" s="1">
        <f t="shared" si="14"/>
        <v>0.44847328244274809</v>
      </c>
      <c r="AE41" s="25" t="e">
        <f>VLOOKUP($X41,#REF!,3,FALSE)</f>
        <v>#REF!</v>
      </c>
      <c r="AF41" s="25" t="e">
        <f t="shared" si="15"/>
        <v>#REF!</v>
      </c>
      <c r="AG41" s="15" t="e">
        <f t="shared" si="16"/>
        <v>#REF!</v>
      </c>
    </row>
    <row r="42" spans="1:39" ht="15.75" thickBot="1">
      <c r="A42" s="5" t="s">
        <v>216</v>
      </c>
      <c r="B42" s="1">
        <v>0.18815999999999999</v>
      </c>
      <c r="C42" s="1">
        <v>0.23899999999999999</v>
      </c>
      <c r="D42" s="1">
        <v>0.19923299999999999</v>
      </c>
      <c r="E42" s="1">
        <v>0.119764</v>
      </c>
      <c r="F42" s="1">
        <v>0.34794399999999998</v>
      </c>
      <c r="G42" s="1">
        <v>0.39455999999999991</v>
      </c>
      <c r="H42" s="1">
        <v>0.47009699999999999</v>
      </c>
      <c r="I42" s="1">
        <v>0.35872200000000004</v>
      </c>
      <c r="J42" s="1">
        <v>0.20679999999999998</v>
      </c>
      <c r="L42" s="7"/>
      <c r="M42" s="5" t="s">
        <v>156</v>
      </c>
      <c r="N42" s="1">
        <v>0.19453200000000001</v>
      </c>
      <c r="O42" s="1">
        <v>0.38216000000000006</v>
      </c>
      <c r="P42" s="1">
        <v>0.34850000000000003</v>
      </c>
      <c r="Q42" s="1">
        <v>0.33062400000000003</v>
      </c>
      <c r="R42" s="1">
        <v>0.36433800000000005</v>
      </c>
      <c r="S42" s="1">
        <v>0.561056</v>
      </c>
      <c r="T42" s="1">
        <v>0.47308800000000001</v>
      </c>
      <c r="U42" s="1">
        <v>0.38390000000000002</v>
      </c>
      <c r="V42" s="1">
        <v>0.354993</v>
      </c>
      <c r="X42" s="13" t="s">
        <v>360</v>
      </c>
      <c r="Y42" s="15">
        <v>4.830917874396135E-3</v>
      </c>
      <c r="Z42" s="15">
        <v>9.6618357487922704E-2</v>
      </c>
      <c r="AA42" s="15">
        <v>0.3671497584541063</v>
      </c>
      <c r="AB42" s="15">
        <v>7.4879227053140096E-2</v>
      </c>
      <c r="AD42" s="1">
        <f t="shared" si="14"/>
        <v>0.4468599033816425</v>
      </c>
      <c r="AE42" s="25" t="e">
        <f>VLOOKUP($X42,#REF!,3,FALSE)</f>
        <v>#REF!</v>
      </c>
      <c r="AF42" s="25" t="e">
        <f t="shared" si="15"/>
        <v>#REF!</v>
      </c>
      <c r="AG42" s="15" t="e">
        <f t="shared" si="16"/>
        <v>#REF!</v>
      </c>
    </row>
    <row r="43" spans="1:39" ht="15.75" thickBot="1">
      <c r="A43" s="5" t="s">
        <v>215</v>
      </c>
      <c r="B43" s="1">
        <v>0.14311499999999999</v>
      </c>
      <c r="C43" s="1">
        <v>0.11304</v>
      </c>
      <c r="D43" s="1">
        <v>0.27988499999999999</v>
      </c>
      <c r="E43" s="1">
        <v>0.30369600000000002</v>
      </c>
      <c r="F43" s="1">
        <v>0.24894999999999998</v>
      </c>
      <c r="G43" s="1">
        <v>0.20472800000000002</v>
      </c>
      <c r="H43" s="1">
        <v>0.281443</v>
      </c>
      <c r="I43" s="1">
        <v>0.39955499999999994</v>
      </c>
      <c r="J43" s="1">
        <v>0.20880799999999997</v>
      </c>
      <c r="L43" s="7"/>
      <c r="M43" s="5" t="s">
        <v>155</v>
      </c>
      <c r="N43" s="1">
        <v>0.23484000000000002</v>
      </c>
      <c r="O43" s="1">
        <v>0.20565600000000001</v>
      </c>
      <c r="P43" s="1">
        <v>0.27076500000000003</v>
      </c>
      <c r="Q43" s="1">
        <v>0.25127500000000003</v>
      </c>
      <c r="R43" s="1">
        <v>0.27604799999999996</v>
      </c>
      <c r="S43" s="1">
        <v>0.31180799999999997</v>
      </c>
      <c r="T43" s="1">
        <v>0.32817600000000002</v>
      </c>
      <c r="U43" s="1">
        <v>0.38374799999999998</v>
      </c>
      <c r="V43" s="1">
        <v>0.35694199999999998</v>
      </c>
      <c r="X43" s="13" t="s">
        <v>265</v>
      </c>
      <c r="Y43" s="15">
        <v>2.5000000000000001E-2</v>
      </c>
      <c r="Z43" s="15">
        <v>0.13750000000000001</v>
      </c>
      <c r="AA43" s="15">
        <v>2.5000000000000001E-2</v>
      </c>
      <c r="AB43" s="15">
        <v>0.36875000000000002</v>
      </c>
      <c r="AD43" s="1">
        <f t="shared" si="14"/>
        <v>0.41875000000000007</v>
      </c>
      <c r="AE43" s="25" t="e">
        <f>VLOOKUP($X43,#REF!,3,FALSE)</f>
        <v>#REF!</v>
      </c>
      <c r="AF43" s="25" t="e">
        <f t="shared" si="15"/>
        <v>#REF!</v>
      </c>
      <c r="AG43" s="15" t="e">
        <f t="shared" si="16"/>
        <v>#REF!</v>
      </c>
    </row>
    <row r="44" spans="1:39" ht="15.75" thickBot="1">
      <c r="A44" s="5" t="s">
        <v>214</v>
      </c>
      <c r="B44" s="1">
        <v>6.1976999999999997E-2</v>
      </c>
      <c r="C44" s="1">
        <v>9.0128E-2</v>
      </c>
      <c r="D44" s="1">
        <v>8.4951999999999986E-2</v>
      </c>
      <c r="E44" s="1">
        <v>8.2485000000000003E-2</v>
      </c>
      <c r="F44" s="1">
        <v>0.11672399999999998</v>
      </c>
      <c r="G44" s="1">
        <v>0</v>
      </c>
      <c r="H44" s="1">
        <v>0.12614400000000001</v>
      </c>
      <c r="I44" s="1">
        <v>0.12645000000000001</v>
      </c>
      <c r="J44" s="1">
        <v>0.21401600000000001</v>
      </c>
      <c r="L44" s="7"/>
      <c r="M44" s="5" t="s">
        <v>153</v>
      </c>
      <c r="N44" s="1">
        <v>0.24970000000000001</v>
      </c>
      <c r="O44" s="1">
        <v>0.27658799999999995</v>
      </c>
      <c r="P44" s="1">
        <v>0.302784</v>
      </c>
      <c r="Q44" s="1">
        <v>0.32035800000000003</v>
      </c>
      <c r="R44" s="1">
        <v>0.33411299999999999</v>
      </c>
      <c r="S44" s="1">
        <v>0.331071</v>
      </c>
      <c r="T44" s="1">
        <v>0.34162799999999999</v>
      </c>
      <c r="U44" s="1">
        <v>0.31361200000000006</v>
      </c>
      <c r="V44" s="1">
        <v>0.36103600000000002</v>
      </c>
      <c r="X44" s="13" t="s">
        <v>358</v>
      </c>
      <c r="Y44" s="15">
        <v>1.8604651162790697E-2</v>
      </c>
      <c r="Z44" s="15">
        <v>6.5116279069767441E-2</v>
      </c>
      <c r="AA44" s="15">
        <v>4.1860465116279069E-2</v>
      </c>
      <c r="AB44" s="15">
        <v>0.35348837209302325</v>
      </c>
      <c r="AD44" s="1">
        <f t="shared" si="14"/>
        <v>0.413953488372093</v>
      </c>
      <c r="AE44" s="25" t="e">
        <f>VLOOKUP($X44,#REF!,3,FALSE)</f>
        <v>#REF!</v>
      </c>
      <c r="AF44" s="25" t="e">
        <f t="shared" si="15"/>
        <v>#REF!</v>
      </c>
      <c r="AG44" s="15" t="e">
        <f t="shared" si="16"/>
        <v>#REF!</v>
      </c>
    </row>
    <row r="45" spans="1:39" ht="15.75" thickBot="1">
      <c r="A45" s="5" t="s">
        <v>213</v>
      </c>
      <c r="B45" s="1">
        <v>0.29775000000000001</v>
      </c>
      <c r="C45" s="1">
        <v>0.31163999999999997</v>
      </c>
      <c r="D45" s="1">
        <v>0.22424999999999998</v>
      </c>
      <c r="E45" s="1">
        <v>0.28267999999999999</v>
      </c>
      <c r="F45" s="1">
        <v>0.23986000000000002</v>
      </c>
      <c r="G45" s="1">
        <v>0</v>
      </c>
      <c r="H45" s="1">
        <v>0.14086399999999999</v>
      </c>
      <c r="I45" s="1">
        <v>0.21450799999999998</v>
      </c>
      <c r="J45" s="1">
        <v>0.214564</v>
      </c>
      <c r="L45" s="7"/>
      <c r="M45" s="5" t="s">
        <v>151</v>
      </c>
      <c r="N45" s="1">
        <v>0.24187799999999998</v>
      </c>
      <c r="O45" s="1">
        <v>0.27461999999999998</v>
      </c>
      <c r="P45" s="1">
        <v>0.28118399999999999</v>
      </c>
      <c r="Q45" s="1">
        <v>0.30953700000000001</v>
      </c>
      <c r="R45" s="1">
        <v>0.31474600000000003</v>
      </c>
      <c r="S45" s="1">
        <v>0.34799099999999999</v>
      </c>
      <c r="T45" s="1">
        <v>0.33083200000000001</v>
      </c>
      <c r="U45" s="1">
        <v>0.38092000000000004</v>
      </c>
      <c r="V45" s="1">
        <v>0.36191999999999996</v>
      </c>
      <c r="X45" s="30" t="s">
        <v>238</v>
      </c>
      <c r="Y45" s="15">
        <v>9.9638066851181609E-2</v>
      </c>
      <c r="Z45" s="15">
        <v>7.1535022354694486E-2</v>
      </c>
      <c r="AA45" s="15">
        <v>0.16130863671847279</v>
      </c>
      <c r="AB45" s="15">
        <v>0.14725711447022921</v>
      </c>
      <c r="AC45" t="s">
        <v>238</v>
      </c>
      <c r="AD45" s="28">
        <f>AB45+Y45</f>
        <v>0.24689518132141081</v>
      </c>
      <c r="AE45" s="25" t="e">
        <f>VLOOKUP($X45,#REF!,3,FALSE)</f>
        <v>#REF!</v>
      </c>
      <c r="AF45" s="25" t="e">
        <f t="shared" si="15"/>
        <v>#REF!</v>
      </c>
      <c r="AG45" s="15" t="e">
        <f t="shared" si="16"/>
        <v>#REF!</v>
      </c>
      <c r="AH45" t="s">
        <v>368</v>
      </c>
      <c r="AI45">
        <v>38.06</v>
      </c>
      <c r="AJ45" s="27">
        <v>92.097929936305732</v>
      </c>
      <c r="AK45" s="15">
        <v>1.1068062364373317</v>
      </c>
      <c r="AL45" t="s">
        <v>382</v>
      </c>
      <c r="AM45">
        <v>2018</v>
      </c>
    </row>
    <row r="46" spans="1:39" ht="15.75" thickBot="1">
      <c r="A46" s="5" t="s">
        <v>212</v>
      </c>
      <c r="B46" s="1">
        <v>0.12212999999999999</v>
      </c>
      <c r="C46" s="1">
        <v>0.13280400000000001</v>
      </c>
      <c r="D46" s="1">
        <v>0.25637700000000002</v>
      </c>
      <c r="E46" s="1">
        <v>0.20617000000000002</v>
      </c>
      <c r="F46" s="1">
        <v>0.17295999999999997</v>
      </c>
      <c r="G46" s="1">
        <v>0.21749999999999997</v>
      </c>
      <c r="H46" s="1">
        <v>0.17061000000000001</v>
      </c>
      <c r="I46" s="1">
        <v>0.15176799999999999</v>
      </c>
      <c r="J46" s="1">
        <v>0.21506599999999998</v>
      </c>
      <c r="L46" s="7"/>
      <c r="M46" s="6" t="s">
        <v>150</v>
      </c>
      <c r="N46" s="1">
        <v>0.16231600000000002</v>
      </c>
      <c r="O46" s="1">
        <v>0.19647899999999999</v>
      </c>
      <c r="P46" s="1">
        <v>0.20941199999999996</v>
      </c>
      <c r="Q46" s="1">
        <v>0.18127199999999999</v>
      </c>
      <c r="R46" s="1">
        <v>0.30302400000000002</v>
      </c>
      <c r="S46" s="1">
        <v>0.29580000000000001</v>
      </c>
      <c r="T46" s="1">
        <v>0.30069999999999997</v>
      </c>
      <c r="U46" s="1">
        <v>0.27249000000000001</v>
      </c>
      <c r="V46" s="1">
        <v>0.36733900000000003</v>
      </c>
      <c r="X46" s="13" t="s">
        <v>356</v>
      </c>
      <c r="Y46" s="15">
        <v>5.6497175141242938E-3</v>
      </c>
      <c r="Z46" s="15">
        <v>7.3446327683615822E-2</v>
      </c>
      <c r="AA46" s="15">
        <v>0.35028248587570621</v>
      </c>
      <c r="AB46" s="15">
        <v>5.0847457627118647E-2</v>
      </c>
      <c r="AD46" s="1">
        <f t="shared" si="14"/>
        <v>0.40677966101694918</v>
      </c>
      <c r="AE46" s="25" t="e">
        <f>VLOOKUP($X46,#REF!,3,FALSE)</f>
        <v>#REF!</v>
      </c>
      <c r="AF46" s="25" t="e">
        <f t="shared" si="15"/>
        <v>#REF!</v>
      </c>
      <c r="AG46" s="15" t="e">
        <f t="shared" si="16"/>
        <v>#REF!</v>
      </c>
    </row>
    <row r="47" spans="1:39" ht="15.75" thickBot="1">
      <c r="A47" s="5" t="s">
        <v>211</v>
      </c>
      <c r="B47" s="1">
        <v>0.14892</v>
      </c>
      <c r="C47" s="1">
        <v>0.16845300000000002</v>
      </c>
      <c r="D47" s="1">
        <v>0.127834</v>
      </c>
      <c r="E47" s="1">
        <v>0.15891800000000003</v>
      </c>
      <c r="F47" s="1">
        <v>0.17906800000000003</v>
      </c>
      <c r="G47" s="1">
        <v>0.17068999999999998</v>
      </c>
      <c r="H47" s="1">
        <v>0.21049600000000002</v>
      </c>
      <c r="I47" s="1">
        <v>0.19923200000000005</v>
      </c>
      <c r="J47" s="1">
        <v>0.21619999999999998</v>
      </c>
      <c r="L47" s="7"/>
      <c r="M47" s="5" t="s">
        <v>148</v>
      </c>
      <c r="N47" s="1">
        <v>0.16243500000000002</v>
      </c>
      <c r="O47" s="1">
        <v>0.18993200000000002</v>
      </c>
      <c r="P47" s="1">
        <v>0.17217199999999999</v>
      </c>
      <c r="Q47" s="1">
        <v>0.29613600000000001</v>
      </c>
      <c r="R47" s="1">
        <v>0.27489000000000002</v>
      </c>
      <c r="S47" s="1">
        <v>0.34569900000000003</v>
      </c>
      <c r="T47" s="1">
        <v>0.40409600000000001</v>
      </c>
      <c r="U47" s="1">
        <v>0.33812000000000003</v>
      </c>
      <c r="V47" s="1">
        <v>0.37120500000000001</v>
      </c>
      <c r="X47" s="30" t="s">
        <v>239</v>
      </c>
      <c r="Y47" s="15">
        <v>0.21132377020283133</v>
      </c>
      <c r="Z47" s="15">
        <v>8.3302648793901743E-2</v>
      </c>
      <c r="AA47" s="15">
        <v>7.1801822269924709E-2</v>
      </c>
      <c r="AB47" s="15">
        <v>0.11978330186535885</v>
      </c>
      <c r="AC47" t="s">
        <v>239</v>
      </c>
      <c r="AD47" s="28">
        <f>AB47+Y47</f>
        <v>0.33110707206819018</v>
      </c>
      <c r="AE47" s="25" t="e">
        <f>VLOOKUP($X47,#REF!,3,FALSE)</f>
        <v>#REF!</v>
      </c>
      <c r="AF47" s="25" t="e">
        <f t="shared" si="15"/>
        <v>#REF!</v>
      </c>
      <c r="AG47" s="15" t="e">
        <f t="shared" si="16"/>
        <v>#REF!</v>
      </c>
      <c r="AH47" t="s">
        <v>375</v>
      </c>
      <c r="AI47">
        <v>39.270000000000003</v>
      </c>
      <c r="AJ47" s="27">
        <v>78.886716974270385</v>
      </c>
      <c r="AK47" s="15">
        <v>0.91360184070229511</v>
      </c>
      <c r="AM47">
        <v>2018</v>
      </c>
    </row>
    <row r="48" spans="1:39" ht="15.75" thickBot="1">
      <c r="A48" s="5" t="s">
        <v>210</v>
      </c>
      <c r="B48" s="1">
        <v>0.16070400000000001</v>
      </c>
      <c r="C48" s="1">
        <v>0.16619900000000001</v>
      </c>
      <c r="D48" s="1">
        <v>0.13113</v>
      </c>
      <c r="E48" s="1">
        <v>0.13612199999999999</v>
      </c>
      <c r="F48" s="1">
        <v>0.15257599999999999</v>
      </c>
      <c r="G48" s="1">
        <v>0.18435599999999999</v>
      </c>
      <c r="H48" s="1">
        <v>0.16902300000000001</v>
      </c>
      <c r="I48" s="1">
        <v>0.16126199999999996</v>
      </c>
      <c r="J48" s="1">
        <v>0.21748799999999999</v>
      </c>
      <c r="L48" s="7"/>
      <c r="M48" s="5" t="s">
        <v>147</v>
      </c>
      <c r="N48" s="1">
        <v>0.20064400000000004</v>
      </c>
      <c r="O48" s="1">
        <v>0.20614800000000003</v>
      </c>
      <c r="P48" s="1">
        <v>0.28746900000000003</v>
      </c>
      <c r="Q48" s="1">
        <v>0.22872400000000004</v>
      </c>
      <c r="R48" s="1">
        <v>0.25956899999999994</v>
      </c>
      <c r="S48" s="1">
        <v>0.38368799999999997</v>
      </c>
      <c r="T48" s="1">
        <v>0.33821800000000002</v>
      </c>
      <c r="U48" s="1">
        <v>0.335646</v>
      </c>
      <c r="V48" s="1">
        <v>0.37137400000000004</v>
      </c>
      <c r="X48" s="13" t="s">
        <v>313</v>
      </c>
      <c r="Y48" s="15">
        <v>3.7296037296037296E-2</v>
      </c>
      <c r="Z48" s="15">
        <v>0.52214452214452212</v>
      </c>
      <c r="AA48" s="15">
        <v>0.32867132867132864</v>
      </c>
      <c r="AB48" s="15">
        <v>2.9137529137529136E-2</v>
      </c>
      <c r="AD48" s="1">
        <f t="shared" si="14"/>
        <v>0.3951048951048951</v>
      </c>
      <c r="AE48" s="25" t="e">
        <f>VLOOKUP($X48,#REF!,3,FALSE)</f>
        <v>#REF!</v>
      </c>
      <c r="AF48" s="25" t="e">
        <f t="shared" si="15"/>
        <v>#REF!</v>
      </c>
      <c r="AG48" s="15" t="e">
        <f t="shared" si="16"/>
        <v>#REF!</v>
      </c>
    </row>
    <row r="49" spans="1:39" ht="15.75" thickBot="1">
      <c r="A49" s="5" t="s">
        <v>209</v>
      </c>
      <c r="B49" s="1">
        <v>0.17105400000000001</v>
      </c>
      <c r="C49" s="1">
        <v>0.17909999999999998</v>
      </c>
      <c r="D49" s="1">
        <v>0.18337899999999999</v>
      </c>
      <c r="E49" s="1">
        <v>0.206654</v>
      </c>
      <c r="F49" s="1">
        <v>0.21454200000000004</v>
      </c>
      <c r="G49" s="1">
        <v>0.23434699999999997</v>
      </c>
      <c r="H49" s="1">
        <v>0.26138700000000004</v>
      </c>
      <c r="I49" s="1">
        <v>0.23247500000000001</v>
      </c>
      <c r="J49" s="1">
        <v>0.21878400000000001</v>
      </c>
      <c r="L49" s="7"/>
      <c r="M49" s="5" t="s">
        <v>146</v>
      </c>
      <c r="N49" s="1">
        <v>0.24276699999999998</v>
      </c>
      <c r="O49" s="1">
        <v>0.23587200000000005</v>
      </c>
      <c r="P49" s="1">
        <v>0.30429</v>
      </c>
      <c r="Q49" s="1">
        <v>0.26745599999999997</v>
      </c>
      <c r="R49" s="1">
        <v>0.28702</v>
      </c>
      <c r="S49" s="1">
        <v>0.32996599999999998</v>
      </c>
      <c r="T49" s="1">
        <v>0.34643000000000002</v>
      </c>
      <c r="U49" s="1">
        <v>0.38357200000000002</v>
      </c>
      <c r="V49" s="1">
        <v>0.37807200000000002</v>
      </c>
      <c r="X49" s="30" t="s">
        <v>231</v>
      </c>
      <c r="Y49" s="15">
        <v>0.14518589898016543</v>
      </c>
      <c r="Z49" s="15">
        <v>5.8620412751947321E-2</v>
      </c>
      <c r="AA49" s="15">
        <v>4.5691801172408258E-2</v>
      </c>
      <c r="AB49" s="15">
        <v>0.1967397414277684</v>
      </c>
      <c r="AC49" t="s">
        <v>231</v>
      </c>
      <c r="AD49" s="28">
        <f>AB49+Y49</f>
        <v>0.34192564040793383</v>
      </c>
      <c r="AE49" s="25" t="e">
        <f>VLOOKUP($X49,#REF!,3,FALSE)</f>
        <v>#REF!</v>
      </c>
      <c r="AF49" s="25" t="e">
        <f t="shared" si="15"/>
        <v>#REF!</v>
      </c>
      <c r="AG49" s="15" t="e">
        <f t="shared" si="16"/>
        <v>#REF!</v>
      </c>
      <c r="AH49" t="s">
        <v>368</v>
      </c>
      <c r="AI49" s="29">
        <f>39.06*102.18%*101.77%</f>
        <v>40.617941691600009</v>
      </c>
      <c r="AJ49" s="27">
        <v>95.456892101187407</v>
      </c>
      <c r="AK49" s="15">
        <v>1.354147599633913</v>
      </c>
      <c r="AM49">
        <v>2016</v>
      </c>
    </row>
    <row r="50" spans="1:39" ht="15.75" thickBot="1">
      <c r="A50" s="5" t="s">
        <v>208</v>
      </c>
      <c r="B50" s="1">
        <v>0</v>
      </c>
      <c r="C50" s="1">
        <v>6.2776000000000012E-2</v>
      </c>
      <c r="D50" s="1">
        <v>0.109582</v>
      </c>
      <c r="E50" s="1">
        <v>0.12185800000000001</v>
      </c>
      <c r="F50" s="1">
        <v>0.18030099999999999</v>
      </c>
      <c r="G50" s="1">
        <v>0.21511699999999997</v>
      </c>
      <c r="H50" s="1">
        <v>0.18287999999999999</v>
      </c>
      <c r="I50" s="1">
        <v>0.260465</v>
      </c>
      <c r="J50" s="1">
        <v>0.21991200000000002</v>
      </c>
      <c r="L50" s="7"/>
      <c r="M50" s="6" t="s">
        <v>145</v>
      </c>
      <c r="N50" s="1">
        <v>0.30343799999999999</v>
      </c>
      <c r="O50" s="1">
        <v>0.27955199999999997</v>
      </c>
      <c r="P50" s="1">
        <v>0.31201499999999999</v>
      </c>
      <c r="Q50" s="1">
        <v>0.33367000000000002</v>
      </c>
      <c r="R50" s="1">
        <v>0.32102400000000003</v>
      </c>
      <c r="S50" s="1">
        <v>0.29192199999999996</v>
      </c>
      <c r="T50" s="1">
        <v>0.28176599999999996</v>
      </c>
      <c r="U50" s="1">
        <v>0.31336900000000001</v>
      </c>
      <c r="V50" s="1">
        <v>0.37997399999999998</v>
      </c>
      <c r="X50" s="13" t="s">
        <v>285</v>
      </c>
      <c r="Y50" s="15">
        <v>1.2895662368112544E-2</v>
      </c>
      <c r="Z50" s="15">
        <v>0.16529894490035171</v>
      </c>
      <c r="AA50" s="15">
        <v>0.28604923798358733</v>
      </c>
      <c r="AB50" s="15">
        <v>8.3235638921453692E-2</v>
      </c>
      <c r="AD50" s="1">
        <f t="shared" si="14"/>
        <v>0.38218053927315354</v>
      </c>
      <c r="AE50" s="25" t="e">
        <f>VLOOKUP($X50,#REF!,3,FALSE)</f>
        <v>#REF!</v>
      </c>
      <c r="AF50" s="25" t="e">
        <f t="shared" si="15"/>
        <v>#REF!</v>
      </c>
      <c r="AG50" s="15" t="e">
        <f t="shared" si="16"/>
        <v>#REF!</v>
      </c>
    </row>
    <row r="51" spans="1:39" ht="15.75" thickBot="1">
      <c r="A51" s="5" t="s">
        <v>207</v>
      </c>
      <c r="B51" s="1">
        <v>0.14036000000000001</v>
      </c>
      <c r="C51" s="1">
        <v>0.137956</v>
      </c>
      <c r="D51" s="1">
        <v>0.24686400000000006</v>
      </c>
      <c r="E51" s="1">
        <v>0.23566199999999995</v>
      </c>
      <c r="F51" s="1">
        <v>0.19251100000000002</v>
      </c>
      <c r="G51" s="1">
        <v>0.21251999999999999</v>
      </c>
      <c r="H51" s="1">
        <v>0.17442000000000002</v>
      </c>
      <c r="I51" s="1">
        <v>0.15739899999999998</v>
      </c>
      <c r="J51" s="1">
        <v>0.22470000000000001</v>
      </c>
      <c r="L51" s="7"/>
      <c r="M51" s="5" t="s">
        <v>144</v>
      </c>
      <c r="N51" s="1">
        <v>0.24769599999999997</v>
      </c>
      <c r="O51" s="1">
        <v>0.30038399999999998</v>
      </c>
      <c r="P51" s="1">
        <v>0.34909500000000004</v>
      </c>
      <c r="Q51" s="1">
        <v>0.25872000000000001</v>
      </c>
      <c r="R51" s="1">
        <v>0.269959</v>
      </c>
      <c r="S51" s="1">
        <v>0.34694400000000003</v>
      </c>
      <c r="T51" s="1">
        <v>0.39872400000000002</v>
      </c>
      <c r="U51" s="1">
        <v>0.32886000000000004</v>
      </c>
      <c r="V51" s="1">
        <v>0.38285799999999998</v>
      </c>
      <c r="X51" s="13" t="s">
        <v>341</v>
      </c>
      <c r="Y51" s="15">
        <v>9.6618357487922701E-3</v>
      </c>
      <c r="Z51" s="15">
        <v>3.3816425120772944E-2</v>
      </c>
      <c r="AA51" s="15">
        <v>4.8309178743961352E-2</v>
      </c>
      <c r="AB51" s="15">
        <v>0.3188405797101449</v>
      </c>
      <c r="AD51" s="1">
        <f t="shared" si="14"/>
        <v>0.3768115942028985</v>
      </c>
      <c r="AE51" s="25" t="e">
        <f>VLOOKUP($X51,#REF!,3,FALSE)</f>
        <v>#REF!</v>
      </c>
      <c r="AF51" s="25" t="e">
        <f t="shared" si="15"/>
        <v>#REF!</v>
      </c>
      <c r="AG51" s="15" t="e">
        <f t="shared" si="16"/>
        <v>#REF!</v>
      </c>
    </row>
    <row r="52" spans="1:39" ht="15.75" thickBot="1">
      <c r="A52" s="5" t="s">
        <v>206</v>
      </c>
      <c r="B52" s="1">
        <v>0.13497600000000001</v>
      </c>
      <c r="C52" s="1">
        <v>0.20961000000000002</v>
      </c>
      <c r="D52" s="1">
        <v>0.26540800000000003</v>
      </c>
      <c r="E52" s="1" t="e">
        <v>#VALUE!</v>
      </c>
      <c r="F52" s="1">
        <v>0.20064400000000004</v>
      </c>
      <c r="G52" s="1">
        <v>0.24364500000000003</v>
      </c>
      <c r="H52" s="1">
        <v>0.25132800000000005</v>
      </c>
      <c r="I52" s="1">
        <v>0.24637699999999998</v>
      </c>
      <c r="J52" s="1">
        <v>0.23368500000000003</v>
      </c>
      <c r="L52" s="7"/>
      <c r="M52" s="5" t="s">
        <v>142</v>
      </c>
      <c r="N52" s="1">
        <v>0.23730000000000001</v>
      </c>
      <c r="O52" s="1">
        <v>0.19494699999999998</v>
      </c>
      <c r="P52" s="1">
        <v>0.15137999999999999</v>
      </c>
      <c r="Q52" s="1">
        <v>0.16751999999999997</v>
      </c>
      <c r="R52" s="1">
        <v>0.31950000000000001</v>
      </c>
      <c r="S52" s="1">
        <v>0.322828</v>
      </c>
      <c r="T52" s="1">
        <v>0.30038000000000004</v>
      </c>
      <c r="U52" s="1">
        <v>0.30974699999999999</v>
      </c>
      <c r="V52" s="1">
        <v>0.38478000000000001</v>
      </c>
      <c r="X52" s="13" t="s">
        <v>331</v>
      </c>
      <c r="Y52" s="15">
        <v>4.1095890410958902E-2</v>
      </c>
      <c r="Z52" s="15">
        <v>0.1095890410958904</v>
      </c>
      <c r="AA52" s="15">
        <v>0.16095890410958905</v>
      </c>
      <c r="AB52" s="15">
        <v>0.14726027397260275</v>
      </c>
      <c r="AD52" s="1">
        <f t="shared" si="14"/>
        <v>0.34931506849315069</v>
      </c>
      <c r="AE52" s="25" t="e">
        <f>VLOOKUP($X52,#REF!,3,FALSE)</f>
        <v>#REF!</v>
      </c>
      <c r="AF52" s="25" t="e">
        <f t="shared" si="15"/>
        <v>#REF!</v>
      </c>
      <c r="AG52" s="15" t="e">
        <f t="shared" si="16"/>
        <v>#REF!</v>
      </c>
    </row>
    <row r="53" spans="1:39" ht="15.75" thickBot="1">
      <c r="A53" s="5" t="s">
        <v>205</v>
      </c>
      <c r="B53" s="1">
        <v>0.20582400000000001</v>
      </c>
      <c r="C53" s="1">
        <v>0.24162300000000003</v>
      </c>
      <c r="D53" s="1">
        <v>0.16150499999999998</v>
      </c>
      <c r="E53" s="1">
        <v>0.12628299999999998</v>
      </c>
      <c r="F53" s="1">
        <v>0.34202300000000002</v>
      </c>
      <c r="G53" s="1">
        <v>0.30830799999999997</v>
      </c>
      <c r="H53" s="1">
        <v>0.34844000000000003</v>
      </c>
      <c r="I53" s="1">
        <v>0.29437799999999997</v>
      </c>
      <c r="J53" s="1">
        <v>0.23820400000000003</v>
      </c>
      <c r="L53" s="7"/>
      <c r="M53" s="6" t="s">
        <v>140</v>
      </c>
      <c r="N53" s="1">
        <v>0.24697500000000003</v>
      </c>
      <c r="O53" s="1">
        <v>0.32113800000000003</v>
      </c>
      <c r="P53" s="1">
        <v>0.28625399999999995</v>
      </c>
      <c r="Q53" s="1">
        <v>0.31827</v>
      </c>
      <c r="R53" s="1">
        <v>0.33527399999999996</v>
      </c>
      <c r="S53" s="1">
        <v>0.31261300000000003</v>
      </c>
      <c r="T53" s="1">
        <v>0.39310800000000001</v>
      </c>
      <c r="U53" s="1">
        <v>0.50290699999999999</v>
      </c>
      <c r="V53" s="1">
        <v>0.38610000000000005</v>
      </c>
      <c r="X53" s="13" t="s">
        <v>310</v>
      </c>
      <c r="Y53" s="15">
        <v>5.3908355795148251E-3</v>
      </c>
      <c r="Z53" s="15">
        <v>0.39353099730458219</v>
      </c>
      <c r="AA53" s="15">
        <v>0.30727762803234504</v>
      </c>
      <c r="AB53" s="15">
        <v>2.9649595687331536E-2</v>
      </c>
      <c r="AD53" s="1">
        <f t="shared" si="14"/>
        <v>0.3423180592991914</v>
      </c>
      <c r="AE53" s="25" t="e">
        <f>VLOOKUP($X53,#REF!,3,FALSE)</f>
        <v>#REF!</v>
      </c>
      <c r="AF53" s="25" t="e">
        <f t="shared" si="15"/>
        <v>#REF!</v>
      </c>
      <c r="AG53" s="15" t="e">
        <f t="shared" si="16"/>
        <v>#REF!</v>
      </c>
    </row>
    <row r="54" spans="1:39" ht="15.75" thickBot="1">
      <c r="A54" s="5" t="s">
        <v>204</v>
      </c>
      <c r="B54" s="1">
        <v>0</v>
      </c>
      <c r="C54" s="1">
        <v>0</v>
      </c>
      <c r="D54" s="1">
        <v>0</v>
      </c>
      <c r="E54" s="1">
        <v>4.1223000000000003E-2</v>
      </c>
      <c r="F54" s="1">
        <v>7.4970000000000009E-2</v>
      </c>
      <c r="G54" s="1">
        <v>0.12185599999999999</v>
      </c>
      <c r="H54" s="1">
        <v>5.5506E-2</v>
      </c>
      <c r="I54" s="1">
        <v>0.13305600000000001</v>
      </c>
      <c r="J54" s="1">
        <v>0.23993199999999998</v>
      </c>
      <c r="L54" s="7"/>
      <c r="M54" s="6" t="s">
        <v>136</v>
      </c>
      <c r="N54" s="1">
        <v>0.30681000000000003</v>
      </c>
      <c r="O54" s="1">
        <v>0.33600000000000002</v>
      </c>
      <c r="P54" s="1">
        <v>0.340781</v>
      </c>
      <c r="Q54" s="1">
        <v>0.40905000000000002</v>
      </c>
      <c r="R54" s="1">
        <v>0.30934499999999998</v>
      </c>
      <c r="S54" s="1">
        <v>0.38734399999999991</v>
      </c>
      <c r="T54" s="1">
        <v>0.47325599999999995</v>
      </c>
      <c r="U54" s="1">
        <v>0.33462000000000003</v>
      </c>
      <c r="V54" s="1">
        <v>0.39123000000000002</v>
      </c>
      <c r="X54" s="13" t="s">
        <v>290</v>
      </c>
      <c r="Y54" s="15">
        <v>6.1688311688311688E-2</v>
      </c>
      <c r="Z54" s="15">
        <v>6.1688311688311688E-2</v>
      </c>
      <c r="AA54" s="15">
        <v>6.1688311688311688E-2</v>
      </c>
      <c r="AB54" s="15">
        <v>0.21428571428571427</v>
      </c>
      <c r="AD54" s="1">
        <f t="shared" si="14"/>
        <v>0.33766233766233766</v>
      </c>
      <c r="AE54" s="25" t="e">
        <f>VLOOKUP($X54,#REF!,3,FALSE)</f>
        <v>#REF!</v>
      </c>
      <c r="AF54" s="25" t="e">
        <f t="shared" si="15"/>
        <v>#REF!</v>
      </c>
      <c r="AG54" s="15" t="e">
        <f t="shared" si="16"/>
        <v>#REF!</v>
      </c>
    </row>
    <row r="55" spans="1:39" ht="15.75" thickBot="1">
      <c r="A55" s="5" t="s">
        <v>203</v>
      </c>
      <c r="B55" s="1">
        <v>9.6529999999999991E-2</v>
      </c>
      <c r="C55" s="1">
        <v>0.22322600000000001</v>
      </c>
      <c r="D55" s="1">
        <v>0.18614799999999998</v>
      </c>
      <c r="E55" s="1">
        <v>0.31118499999999999</v>
      </c>
      <c r="F55" s="1">
        <v>0.22564600000000001</v>
      </c>
      <c r="G55" s="1">
        <v>0.31767699999999999</v>
      </c>
      <c r="H55" s="1">
        <v>0.23301799999999998</v>
      </c>
      <c r="I55" s="1">
        <v>0.241255</v>
      </c>
      <c r="J55" s="1">
        <v>0.24115000000000003</v>
      </c>
      <c r="L55" s="7"/>
      <c r="M55" s="5" t="s">
        <v>135</v>
      </c>
      <c r="N55" s="1">
        <v>0.23999000000000001</v>
      </c>
      <c r="O55" s="1">
        <v>0.265845</v>
      </c>
      <c r="P55" s="1">
        <v>0.29481399999999996</v>
      </c>
      <c r="Q55" s="1">
        <v>0.32921600000000001</v>
      </c>
      <c r="R55" s="1">
        <v>0.26930399999999999</v>
      </c>
      <c r="S55" s="1">
        <v>0.35925799999999997</v>
      </c>
      <c r="T55" s="1">
        <v>0.36782599999999999</v>
      </c>
      <c r="U55" s="1">
        <v>0.39357600000000004</v>
      </c>
      <c r="V55" s="1">
        <v>0.399256</v>
      </c>
      <c r="X55" s="13" t="s">
        <v>283</v>
      </c>
      <c r="Y55" s="15">
        <v>5.6547619047619048E-2</v>
      </c>
      <c r="Z55" s="15">
        <v>0.35119047619047616</v>
      </c>
      <c r="AA55" s="15">
        <v>0.16666666666666666</v>
      </c>
      <c r="AB55" s="15">
        <v>0.11011904761904762</v>
      </c>
      <c r="AD55" s="1">
        <f t="shared" si="14"/>
        <v>0.33333333333333331</v>
      </c>
      <c r="AE55" s="25" t="e">
        <f>VLOOKUP($X55,#REF!,3,FALSE)</f>
        <v>#REF!</v>
      </c>
      <c r="AF55" s="25" t="e">
        <f t="shared" si="15"/>
        <v>#REF!</v>
      </c>
      <c r="AG55" s="15" t="e">
        <f t="shared" si="16"/>
        <v>#REF!</v>
      </c>
    </row>
    <row r="56" spans="1:39" ht="15.75" thickBot="1">
      <c r="A56" s="6" t="s">
        <v>202</v>
      </c>
      <c r="B56" s="1">
        <v>0.31676799999999999</v>
      </c>
      <c r="C56" s="1">
        <v>0.28224000000000005</v>
      </c>
      <c r="D56" s="1">
        <v>0.31636799999999998</v>
      </c>
      <c r="E56" s="1">
        <v>0.30917399999999995</v>
      </c>
      <c r="F56" s="1">
        <v>0.44612000000000007</v>
      </c>
      <c r="G56" s="1">
        <v>0.36320400000000003</v>
      </c>
      <c r="H56" s="1">
        <v>0.383635</v>
      </c>
      <c r="I56" s="1">
        <v>0.4588000000000001</v>
      </c>
      <c r="J56" s="1">
        <v>0.24153600000000003</v>
      </c>
      <c r="L56" s="7"/>
      <c r="M56" s="5" t="s">
        <v>132</v>
      </c>
      <c r="N56" s="1">
        <v>0.15479999999999999</v>
      </c>
      <c r="O56" s="1">
        <v>0.163713</v>
      </c>
      <c r="P56" s="1">
        <v>0.20600100000000002</v>
      </c>
      <c r="Q56" s="1">
        <v>0.16896899999999998</v>
      </c>
      <c r="R56" s="1">
        <v>0.25727699999999998</v>
      </c>
      <c r="S56" s="1">
        <v>0.33237100000000003</v>
      </c>
      <c r="T56" s="1">
        <v>0.47416499999999995</v>
      </c>
      <c r="U56" s="1">
        <v>0.37382399999999999</v>
      </c>
      <c r="V56" s="1">
        <v>0.40215400000000001</v>
      </c>
      <c r="X56" s="13" t="s">
        <v>305</v>
      </c>
      <c r="Y56" s="15">
        <v>1.148105625717566E-3</v>
      </c>
      <c r="Z56" s="15">
        <v>0.56716417910447758</v>
      </c>
      <c r="AA56" s="15">
        <v>0.32721010332950634</v>
      </c>
      <c r="AB56" s="15">
        <v>3.4443168771526979E-3</v>
      </c>
      <c r="AD56" s="1">
        <f t="shared" si="14"/>
        <v>0.33180252583237663</v>
      </c>
      <c r="AE56" s="25" t="e">
        <f>VLOOKUP($X56,#REF!,3,FALSE)</f>
        <v>#REF!</v>
      </c>
      <c r="AF56" s="25" t="e">
        <f t="shared" si="15"/>
        <v>#REF!</v>
      </c>
      <c r="AG56" s="15" t="e">
        <f t="shared" si="16"/>
        <v>#REF!</v>
      </c>
    </row>
    <row r="57" spans="1:39" ht="15.75" thickBot="1">
      <c r="A57" s="5" t="s">
        <v>201</v>
      </c>
      <c r="B57" s="1">
        <v>0</v>
      </c>
      <c r="C57" s="1">
        <v>0.1825</v>
      </c>
      <c r="D57" s="1">
        <v>0.27606000000000003</v>
      </c>
      <c r="E57" s="1">
        <v>0.22117799999999999</v>
      </c>
      <c r="F57" s="1">
        <v>0.27306599999999998</v>
      </c>
      <c r="G57" s="1">
        <v>0.33992600000000001</v>
      </c>
      <c r="H57" s="1">
        <v>0.34364999999999996</v>
      </c>
      <c r="I57" s="1">
        <v>0.28620000000000001</v>
      </c>
      <c r="J57" s="1">
        <v>0.24680999999999997</v>
      </c>
      <c r="L57" s="7"/>
      <c r="M57" s="5" t="s">
        <v>131</v>
      </c>
      <c r="N57" s="1">
        <v>0.17568300000000001</v>
      </c>
      <c r="O57" s="1">
        <v>0.43313400000000002</v>
      </c>
      <c r="P57" s="1">
        <v>0.3165</v>
      </c>
      <c r="Q57" s="1">
        <v>0.42372000000000004</v>
      </c>
      <c r="R57" s="1">
        <v>0.20188</v>
      </c>
      <c r="S57" s="1">
        <v>0.35185199999999994</v>
      </c>
      <c r="T57" s="1">
        <v>0.45668600000000009</v>
      </c>
      <c r="U57" s="1">
        <v>0.29152499999999998</v>
      </c>
      <c r="V57" s="1">
        <v>0.4032</v>
      </c>
      <c r="X57" s="13" t="s">
        <v>359</v>
      </c>
      <c r="Y57" s="15">
        <v>0.03</v>
      </c>
      <c r="Z57" s="15">
        <v>0.33</v>
      </c>
      <c r="AA57" s="15">
        <v>0.3</v>
      </c>
      <c r="AB57" s="15">
        <v>0</v>
      </c>
      <c r="AD57" s="1">
        <f t="shared" si="14"/>
        <v>0.32999999999999996</v>
      </c>
      <c r="AE57" s="25" t="e">
        <f>VLOOKUP($X57,#REF!,3,FALSE)</f>
        <v>#REF!</v>
      </c>
      <c r="AF57" s="25" t="e">
        <f t="shared" si="15"/>
        <v>#REF!</v>
      </c>
      <c r="AG57" s="15" t="e">
        <f t="shared" si="16"/>
        <v>#REF!</v>
      </c>
    </row>
    <row r="58" spans="1:39" ht="15.75" thickBot="1">
      <c r="A58" s="5" t="s">
        <v>200</v>
      </c>
      <c r="B58" s="1">
        <v>0.10317</v>
      </c>
      <c r="C58" s="1">
        <v>0.20923700000000003</v>
      </c>
      <c r="D58" s="1">
        <v>0.17902500000000002</v>
      </c>
      <c r="E58" s="1">
        <v>0.129244</v>
      </c>
      <c r="F58" s="1">
        <v>0.21248</v>
      </c>
      <c r="G58" s="1">
        <v>0.1885</v>
      </c>
      <c r="H58" s="1">
        <v>0.20592000000000002</v>
      </c>
      <c r="I58" s="1">
        <v>0.18498899999999996</v>
      </c>
      <c r="J58" s="1">
        <v>0.24731999999999998</v>
      </c>
      <c r="L58" s="7"/>
      <c r="M58" s="5" t="s">
        <v>130</v>
      </c>
      <c r="N58" s="1">
        <v>0.22118600000000002</v>
      </c>
      <c r="O58" s="1">
        <v>0.30399200000000004</v>
      </c>
      <c r="P58" s="1">
        <v>0.30099999999999999</v>
      </c>
      <c r="Q58" s="1">
        <v>0.19542399999999999</v>
      </c>
      <c r="R58" s="1">
        <v>0.28105999999999998</v>
      </c>
      <c r="S58" s="1">
        <v>0.22964600000000002</v>
      </c>
      <c r="T58" s="1">
        <v>0.27497099999999997</v>
      </c>
      <c r="U58" s="1">
        <v>0.38344699999999998</v>
      </c>
      <c r="V58" s="1">
        <v>0.40683499999999995</v>
      </c>
      <c r="X58" s="13" t="s">
        <v>303</v>
      </c>
      <c r="Y58" s="15">
        <v>3.007518796992481E-2</v>
      </c>
      <c r="Z58" s="15">
        <v>0.12030075187969924</v>
      </c>
      <c r="AA58" s="15">
        <v>8.771929824561403E-2</v>
      </c>
      <c r="AB58" s="15">
        <v>0.21052631578947367</v>
      </c>
      <c r="AD58" s="1">
        <f t="shared" si="14"/>
        <v>0.32832080200501251</v>
      </c>
      <c r="AE58" s="25" t="e">
        <f>VLOOKUP($X58,#REF!,3,FALSE)</f>
        <v>#REF!</v>
      </c>
      <c r="AF58" s="25" t="e">
        <f t="shared" si="15"/>
        <v>#REF!</v>
      </c>
      <c r="AG58" s="15" t="e">
        <f t="shared" si="16"/>
        <v>#REF!</v>
      </c>
    </row>
    <row r="59" spans="1:39" ht="15.75" thickBot="1">
      <c r="A59" s="5" t="s">
        <v>199</v>
      </c>
      <c r="B59" s="1">
        <v>0.11408600000000002</v>
      </c>
      <c r="C59" s="1">
        <v>0.453125</v>
      </c>
      <c r="D59" s="1">
        <v>0</v>
      </c>
      <c r="E59" s="1">
        <v>0.35329599999999994</v>
      </c>
      <c r="F59" s="1">
        <v>0.36677100000000001</v>
      </c>
      <c r="G59" s="1">
        <v>0.34017000000000003</v>
      </c>
      <c r="H59" s="1">
        <v>0.36720000000000003</v>
      </c>
      <c r="I59" s="1">
        <v>0.41638000000000003</v>
      </c>
      <c r="J59" s="1">
        <v>0.24894999999999998</v>
      </c>
      <c r="L59" s="7"/>
      <c r="M59" s="5" t="s">
        <v>129</v>
      </c>
      <c r="N59" s="1">
        <v>0.21981100000000003</v>
      </c>
      <c r="O59" s="1">
        <v>0.26582600000000001</v>
      </c>
      <c r="P59" s="1">
        <v>0.26765199999999995</v>
      </c>
      <c r="Q59" s="1">
        <v>0.33347199999999999</v>
      </c>
      <c r="R59" s="1">
        <v>0.43803600000000004</v>
      </c>
      <c r="S59" s="1">
        <v>0</v>
      </c>
      <c r="T59" s="1">
        <v>0.36698600000000003</v>
      </c>
      <c r="U59" s="1">
        <v>0.37667800000000001</v>
      </c>
      <c r="V59" s="1">
        <v>0.40696599999999999</v>
      </c>
      <c r="X59" s="13" t="s">
        <v>340</v>
      </c>
      <c r="Y59" s="15">
        <v>1.1363636363636364E-2</v>
      </c>
      <c r="Z59" s="15">
        <v>3.0303030303030304E-2</v>
      </c>
      <c r="AA59" s="15">
        <v>4.1666666666666664E-2</v>
      </c>
      <c r="AB59" s="15">
        <v>0.27272727272727271</v>
      </c>
      <c r="AD59" s="1">
        <f t="shared" si="14"/>
        <v>0.32575757575757575</v>
      </c>
      <c r="AE59" s="25" t="e">
        <f>VLOOKUP($X59,#REF!,3,FALSE)</f>
        <v>#REF!</v>
      </c>
      <c r="AF59" s="25" t="e">
        <f t="shared" si="15"/>
        <v>#REF!</v>
      </c>
      <c r="AG59" s="15" t="e">
        <f t="shared" si="16"/>
        <v>#REF!</v>
      </c>
    </row>
    <row r="60" spans="1:39" ht="15.75" thickBot="1">
      <c r="A60" s="5" t="s">
        <v>198</v>
      </c>
      <c r="B60" s="1">
        <v>0.19061899999999998</v>
      </c>
      <c r="C60" s="1">
        <v>0.17796799999999999</v>
      </c>
      <c r="D60" s="1">
        <v>0.221</v>
      </c>
      <c r="E60" s="1">
        <v>0.22902400000000003</v>
      </c>
      <c r="F60" s="1">
        <v>0.318826</v>
      </c>
      <c r="G60" s="1">
        <v>0.33573299999999995</v>
      </c>
      <c r="H60" s="1">
        <v>0.2873</v>
      </c>
      <c r="I60" s="1">
        <v>0.30314999999999998</v>
      </c>
      <c r="J60" s="1">
        <v>0.25288200000000005</v>
      </c>
      <c r="L60" s="7"/>
      <c r="M60" s="5" t="s">
        <v>128</v>
      </c>
      <c r="N60" s="1">
        <v>0.23035600000000001</v>
      </c>
      <c r="O60" s="1">
        <v>0.30984299999999998</v>
      </c>
      <c r="P60" s="1">
        <v>0.3604679999999999</v>
      </c>
      <c r="Q60" s="1">
        <v>0.23577000000000001</v>
      </c>
      <c r="R60" s="1">
        <v>0.356097</v>
      </c>
      <c r="S60" s="1">
        <v>0.312</v>
      </c>
      <c r="T60" s="1">
        <v>0.43335499999999999</v>
      </c>
      <c r="U60" s="1">
        <v>0.40064900000000003</v>
      </c>
      <c r="V60" s="1">
        <v>0.41179999999999994</v>
      </c>
      <c r="X60" s="13" t="s">
        <v>282</v>
      </c>
      <c r="Y60" s="15">
        <v>5.5299539170506916E-2</v>
      </c>
      <c r="Z60" s="15">
        <v>0.2749615975422427</v>
      </c>
      <c r="AA60" s="15">
        <v>0.19047619047619047</v>
      </c>
      <c r="AB60" s="15">
        <v>7.9877112135176648E-2</v>
      </c>
      <c r="AD60" s="1">
        <f t="shared" si="14"/>
        <v>0.32565284178187404</v>
      </c>
      <c r="AE60" s="25" t="e">
        <f>VLOOKUP($X60,#REF!,3,FALSE)</f>
        <v>#REF!</v>
      </c>
      <c r="AF60" s="25" t="e">
        <f t="shared" si="15"/>
        <v>#REF!</v>
      </c>
      <c r="AG60" s="15" t="e">
        <f t="shared" si="16"/>
        <v>#REF!</v>
      </c>
    </row>
    <row r="61" spans="1:39" ht="15.75" thickBot="1">
      <c r="A61" s="5" t="s">
        <v>197</v>
      </c>
      <c r="B61" s="1">
        <v>0.17363500000000001</v>
      </c>
      <c r="C61" s="1">
        <v>0.11406999999999999</v>
      </c>
      <c r="D61" s="1">
        <v>0.15489600000000001</v>
      </c>
      <c r="E61" s="1">
        <v>0.17099999999999999</v>
      </c>
      <c r="F61" s="1">
        <v>0.129471</v>
      </c>
      <c r="G61" s="1">
        <v>0.19202399999999997</v>
      </c>
      <c r="H61" s="1">
        <v>0.180642</v>
      </c>
      <c r="I61" s="1">
        <v>0.19320000000000001</v>
      </c>
      <c r="J61" s="1">
        <v>0.25556399999999996</v>
      </c>
      <c r="L61" s="7"/>
      <c r="M61" s="6" t="s">
        <v>126</v>
      </c>
      <c r="N61" s="1">
        <v>0.22755599999999998</v>
      </c>
      <c r="O61" s="1">
        <v>0.29302</v>
      </c>
      <c r="P61" s="1">
        <v>0.28130499999999997</v>
      </c>
      <c r="Q61" s="1">
        <v>0.35708400000000007</v>
      </c>
      <c r="R61" s="1">
        <v>0.260295</v>
      </c>
      <c r="S61" s="1">
        <v>0.320295</v>
      </c>
      <c r="T61" s="1">
        <v>0.38447599999999998</v>
      </c>
      <c r="U61" s="1">
        <v>0.30491199999999996</v>
      </c>
      <c r="V61" s="1">
        <v>0.41697600000000001</v>
      </c>
      <c r="X61" s="33" t="s">
        <v>230</v>
      </c>
      <c r="Y61" s="15">
        <v>0.13470904896180466</v>
      </c>
      <c r="Z61" s="15">
        <v>0.1042040502435273</v>
      </c>
      <c r="AA61" s="15">
        <v>7.6775185849782102E-2</v>
      </c>
      <c r="AB61" s="15">
        <v>0.11215073058190207</v>
      </c>
      <c r="AC61" t="s">
        <v>230</v>
      </c>
      <c r="AD61" s="28">
        <f>AB61+Y61</f>
        <v>0.24685977954370675</v>
      </c>
      <c r="AE61" s="25" t="e">
        <f>VLOOKUP($X61,#REF!,3,FALSE)</f>
        <v>#REF!</v>
      </c>
      <c r="AF61" s="25" t="e">
        <f t="shared" si="15"/>
        <v>#REF!</v>
      </c>
      <c r="AG61" s="15" t="e">
        <f t="shared" si="16"/>
        <v>#REF!</v>
      </c>
      <c r="AK61" s="15"/>
    </row>
    <row r="62" spans="1:39" ht="15.75" thickBot="1">
      <c r="A62" s="5" t="s">
        <v>196</v>
      </c>
      <c r="B62" s="1">
        <v>0.19284100000000001</v>
      </c>
      <c r="C62" s="1">
        <v>0.137489</v>
      </c>
      <c r="D62" s="1">
        <v>0.12165599999999999</v>
      </c>
      <c r="E62" s="1">
        <v>0.16477599999999998</v>
      </c>
      <c r="F62" s="1">
        <v>0.195104</v>
      </c>
      <c r="G62" s="1">
        <v>0.19583600000000004</v>
      </c>
      <c r="H62" s="1">
        <v>0.30756099999999997</v>
      </c>
      <c r="I62" s="1">
        <v>0.23478399999999999</v>
      </c>
      <c r="J62" s="1">
        <v>0.26334000000000002</v>
      </c>
      <c r="L62" s="7"/>
      <c r="M62" s="5" t="s">
        <v>125</v>
      </c>
      <c r="N62" s="1">
        <v>0.18838299999999999</v>
      </c>
      <c r="O62" s="1">
        <v>0.2379</v>
      </c>
      <c r="P62" s="1">
        <v>0.28560000000000002</v>
      </c>
      <c r="Q62" s="1">
        <v>0.27306000000000002</v>
      </c>
      <c r="R62" s="1">
        <v>0.37135800000000008</v>
      </c>
      <c r="S62" s="1">
        <v>0.34360400000000002</v>
      </c>
      <c r="T62" s="1">
        <v>0.37669000000000002</v>
      </c>
      <c r="U62" s="1">
        <v>0.36932799999999993</v>
      </c>
      <c r="V62" s="1">
        <v>0.42200199999999993</v>
      </c>
      <c r="X62" s="13" t="s">
        <v>349</v>
      </c>
      <c r="Y62" s="15">
        <v>1.0256410256410256E-2</v>
      </c>
      <c r="Z62" s="15">
        <v>3.0769230769230771E-2</v>
      </c>
      <c r="AA62" s="15">
        <v>4.1025641025641026E-2</v>
      </c>
      <c r="AB62" s="15">
        <v>0.27179487179487177</v>
      </c>
      <c r="AD62" s="1">
        <f t="shared" si="14"/>
        <v>0.32307692307692309</v>
      </c>
      <c r="AE62" s="25" t="e">
        <f>VLOOKUP($X62,#REF!,3,FALSE)</f>
        <v>#REF!</v>
      </c>
      <c r="AF62" s="25" t="e">
        <f t="shared" si="15"/>
        <v>#REF!</v>
      </c>
      <c r="AG62" s="15" t="e">
        <f t="shared" si="16"/>
        <v>#REF!</v>
      </c>
    </row>
    <row r="63" spans="1:39" ht="15.75" thickBot="1">
      <c r="A63" s="5" t="s">
        <v>195</v>
      </c>
      <c r="B63" s="1">
        <v>0.13103999999999999</v>
      </c>
      <c r="C63" s="1">
        <v>0.310388</v>
      </c>
      <c r="D63" s="1">
        <v>0.25705599999999995</v>
      </c>
      <c r="E63" s="1">
        <v>0.21746399999999996</v>
      </c>
      <c r="F63" s="1">
        <v>0.31574400000000002</v>
      </c>
      <c r="G63" s="1">
        <v>0.23156999999999997</v>
      </c>
      <c r="H63" s="1">
        <v>0.31225599999999998</v>
      </c>
      <c r="I63" s="1">
        <v>0.22265599999999999</v>
      </c>
      <c r="J63" s="1">
        <v>0.26420299999999997</v>
      </c>
      <c r="L63" s="7"/>
      <c r="M63" s="5" t="s">
        <v>123</v>
      </c>
      <c r="N63" s="1">
        <v>0.18240999999999999</v>
      </c>
      <c r="O63" s="1">
        <v>0.29694599999999999</v>
      </c>
      <c r="P63" s="1">
        <v>0.25311</v>
      </c>
      <c r="Q63" s="1">
        <v>0.15379100000000001</v>
      </c>
      <c r="R63" s="1" t="e">
        <v>#VALUE!</v>
      </c>
      <c r="S63" s="1">
        <v>0.187226</v>
      </c>
      <c r="T63" s="1">
        <v>0.19025600000000001</v>
      </c>
      <c r="U63" s="1">
        <v>0.29606000000000005</v>
      </c>
      <c r="V63" s="1">
        <v>0.43173699999999998</v>
      </c>
      <c r="X63" s="13" t="s">
        <v>348</v>
      </c>
      <c r="Y63" s="15">
        <v>1.4705882352941176E-2</v>
      </c>
      <c r="Z63" s="15">
        <v>0.38480392156862747</v>
      </c>
      <c r="AA63" s="15">
        <v>0.29411764705882354</v>
      </c>
      <c r="AB63" s="15">
        <v>9.8039215686274508E-3</v>
      </c>
      <c r="AD63" s="1">
        <f t="shared" si="14"/>
        <v>0.31862745098039219</v>
      </c>
      <c r="AE63" s="25" t="e">
        <f>VLOOKUP($X63,#REF!,3,FALSE)</f>
        <v>#REF!</v>
      </c>
      <c r="AF63" s="25" t="e">
        <f t="shared" si="15"/>
        <v>#REF!</v>
      </c>
      <c r="AG63" s="15" t="e">
        <f t="shared" si="16"/>
        <v>#REF!</v>
      </c>
    </row>
    <row r="64" spans="1:39" ht="15.75" thickBot="1">
      <c r="A64" s="5" t="s">
        <v>194</v>
      </c>
      <c r="B64" s="1">
        <v>0.25025000000000003</v>
      </c>
      <c r="C64" s="1">
        <v>0.28965599999999997</v>
      </c>
      <c r="D64" s="1">
        <v>0.25503199999999998</v>
      </c>
      <c r="E64" s="1">
        <v>0.27283199999999996</v>
      </c>
      <c r="F64" s="1">
        <v>0.27190799999999998</v>
      </c>
      <c r="G64" s="1">
        <v>0.26805599999999996</v>
      </c>
      <c r="H64" s="1">
        <v>0.26161199999999996</v>
      </c>
      <c r="I64" s="1">
        <v>0.25968600000000003</v>
      </c>
      <c r="J64" s="1">
        <v>0.27596499999999996</v>
      </c>
      <c r="L64" s="7"/>
      <c r="M64" s="5" t="s">
        <v>122</v>
      </c>
      <c r="N64" s="1">
        <v>0.41519799999999996</v>
      </c>
      <c r="O64" s="1">
        <v>0.40836</v>
      </c>
      <c r="P64" s="1">
        <v>0.475798</v>
      </c>
      <c r="Q64" s="1">
        <v>0.303616</v>
      </c>
      <c r="R64" s="1">
        <v>0.46237200000000001</v>
      </c>
      <c r="S64" s="1">
        <v>0.56535999999999997</v>
      </c>
      <c r="T64" s="1">
        <v>0.4197280000000001</v>
      </c>
      <c r="U64" s="1">
        <v>0.50131199999999998</v>
      </c>
      <c r="V64" s="1">
        <v>0.43299899999999997</v>
      </c>
      <c r="X64" s="13" t="s">
        <v>343</v>
      </c>
      <c r="Y64" s="15">
        <v>3.3142512805061767E-3</v>
      </c>
      <c r="Z64" s="15">
        <v>0.34377824645977706</v>
      </c>
      <c r="AA64" s="15">
        <v>0.30310334438083758</v>
      </c>
      <c r="AB64" s="15">
        <v>1.0244049412473637E-2</v>
      </c>
      <c r="AD64" s="1">
        <f t="shared" si="14"/>
        <v>0.31666164507381739</v>
      </c>
      <c r="AE64" s="25" t="e">
        <f>VLOOKUP($X64,#REF!,3,FALSE)</f>
        <v>#REF!</v>
      </c>
      <c r="AF64" s="25" t="e">
        <f t="shared" si="15"/>
        <v>#REF!</v>
      </c>
      <c r="AG64" s="15" t="e">
        <f t="shared" si="16"/>
        <v>#REF!</v>
      </c>
    </row>
    <row r="65" spans="1:39" ht="15.75" thickBot="1">
      <c r="A65" s="5" t="s">
        <v>193</v>
      </c>
      <c r="B65" s="1">
        <v>0.15615999999999999</v>
      </c>
      <c r="C65" s="1">
        <v>0.24470600000000001</v>
      </c>
      <c r="D65" s="1">
        <v>0.24727000000000002</v>
      </c>
      <c r="E65" s="1">
        <v>0.265071</v>
      </c>
      <c r="F65" s="1">
        <v>0.27883100000000005</v>
      </c>
      <c r="G65" s="1">
        <v>0</v>
      </c>
      <c r="H65" s="1">
        <v>0.24753300000000003</v>
      </c>
      <c r="I65" s="1">
        <v>0.21606400000000003</v>
      </c>
      <c r="J65" s="1">
        <v>0.27715000000000001</v>
      </c>
      <c r="L65" s="7"/>
      <c r="M65" s="6" t="s">
        <v>121</v>
      </c>
      <c r="N65" s="1">
        <v>0.40228799999999992</v>
      </c>
      <c r="O65" s="1">
        <v>0.43309199999999998</v>
      </c>
      <c r="P65" s="1">
        <v>0.376336</v>
      </c>
      <c r="Q65" s="1">
        <v>0.41771999999999998</v>
      </c>
      <c r="R65" s="1">
        <v>0.28304399999999996</v>
      </c>
      <c r="S65" s="1">
        <v>0.33524000000000004</v>
      </c>
      <c r="T65" s="1">
        <v>0.32016</v>
      </c>
      <c r="U65" s="1">
        <v>0.50167700000000004</v>
      </c>
      <c r="V65" s="1">
        <v>0.44013999999999998</v>
      </c>
      <c r="X65" s="13" t="s">
        <v>301</v>
      </c>
      <c r="Y65" s="15">
        <v>7.9365079365079361E-3</v>
      </c>
      <c r="Z65" s="15">
        <v>3.968253968253968E-2</v>
      </c>
      <c r="AA65" s="15">
        <v>1.3227513227513227E-2</v>
      </c>
      <c r="AB65" s="15">
        <v>0.29100529100529099</v>
      </c>
      <c r="AD65" s="1">
        <f t="shared" si="14"/>
        <v>0.31216931216931221</v>
      </c>
      <c r="AE65" s="25" t="e">
        <f>VLOOKUP($X65,#REF!,3,FALSE)</f>
        <v>#REF!</v>
      </c>
      <c r="AF65" s="25" t="e">
        <f t="shared" si="15"/>
        <v>#REF!</v>
      </c>
      <c r="AG65" s="15" t="e">
        <f t="shared" si="16"/>
        <v>#REF!</v>
      </c>
    </row>
    <row r="66" spans="1:39" ht="15.75" thickBot="1">
      <c r="A66" s="5" t="s">
        <v>192</v>
      </c>
      <c r="B66" s="1">
        <v>0</v>
      </c>
      <c r="C66" s="1">
        <v>5.8310999999999995E-2</v>
      </c>
      <c r="D66" s="1">
        <v>0.23965100000000003</v>
      </c>
      <c r="E66" s="1">
        <v>0.19011999999999998</v>
      </c>
      <c r="F66" s="1">
        <v>0.156585</v>
      </c>
      <c r="G66" s="1">
        <v>0.14785199999999998</v>
      </c>
      <c r="H66" s="1">
        <v>9.7543999999999992E-2</v>
      </c>
      <c r="I66" s="1">
        <v>0.16739999999999999</v>
      </c>
      <c r="J66" s="1">
        <v>0.27964999999999995</v>
      </c>
      <c r="L66" s="7"/>
      <c r="M66" s="5" t="s">
        <v>120</v>
      </c>
      <c r="N66" s="1">
        <v>0.35380800000000001</v>
      </c>
      <c r="O66" s="1">
        <v>0.39872400000000002</v>
      </c>
      <c r="P66" s="1">
        <v>0.40086700000000003</v>
      </c>
      <c r="Q66" s="1">
        <v>0.42550199999999994</v>
      </c>
      <c r="R66" s="1">
        <v>0.42958600000000002</v>
      </c>
      <c r="S66" s="1">
        <v>0.46692099999999997</v>
      </c>
      <c r="T66" s="1">
        <v>0.44888000000000006</v>
      </c>
      <c r="U66" s="1">
        <v>0.46852600000000005</v>
      </c>
      <c r="V66" s="1">
        <v>0.44081999999999999</v>
      </c>
      <c r="X66" s="33" t="s">
        <v>345</v>
      </c>
      <c r="Y66" s="15">
        <v>1.0891826475516663E-2</v>
      </c>
      <c r="Z66" s="15">
        <v>7.0377955687953825E-2</v>
      </c>
      <c r="AA66" s="15">
        <v>0.15881586296778999</v>
      </c>
      <c r="AB66" s="15">
        <v>0.13703221001675667</v>
      </c>
      <c r="AC66" t="s">
        <v>172</v>
      </c>
      <c r="AD66" s="28">
        <f>AB66+Y66</f>
        <v>0.14792403649227334</v>
      </c>
      <c r="AE66" s="25" t="e">
        <f>VLOOKUP($X66,#REF!,3,FALSE)</f>
        <v>#REF!</v>
      </c>
      <c r="AF66" s="25" t="e">
        <f t="shared" ref="AF66:AF97" si="17">AE66*AD66</f>
        <v>#REF!</v>
      </c>
      <c r="AG66" s="15" t="e">
        <f t="shared" ref="AG66:AG97" si="18">AF66/$AF$122</f>
        <v>#REF!</v>
      </c>
      <c r="AH66" t="s">
        <v>373</v>
      </c>
      <c r="AI66" s="29">
        <v>41.3</v>
      </c>
      <c r="AJ66" s="27">
        <v>104.5</v>
      </c>
      <c r="AK66" s="15">
        <v>0.41092872094304284</v>
      </c>
      <c r="AM66">
        <v>2018</v>
      </c>
    </row>
    <row r="67" spans="1:39" ht="15.75" thickBot="1">
      <c r="A67" s="5" t="s">
        <v>191</v>
      </c>
      <c r="B67" s="1">
        <v>0</v>
      </c>
      <c r="C67" s="1">
        <v>0.19831499999999999</v>
      </c>
      <c r="D67" s="1">
        <v>0</v>
      </c>
      <c r="E67" s="1">
        <v>8.7215999999999988E-2</v>
      </c>
      <c r="F67" s="1">
        <v>0.18207000000000001</v>
      </c>
      <c r="G67" s="1">
        <v>0.310803</v>
      </c>
      <c r="H67" s="1">
        <v>0.35236399999999996</v>
      </c>
      <c r="I67" s="1">
        <v>0.26592300000000002</v>
      </c>
      <c r="J67" s="1">
        <v>0.28016000000000002</v>
      </c>
      <c r="L67" s="7"/>
      <c r="M67" s="5" t="s">
        <v>119</v>
      </c>
      <c r="N67" s="1">
        <v>0.44092899999999996</v>
      </c>
      <c r="O67" s="1">
        <v>0.45765899999999998</v>
      </c>
      <c r="P67" s="1">
        <v>0.47698200000000002</v>
      </c>
      <c r="Q67" s="1">
        <v>0.49152599999999996</v>
      </c>
      <c r="R67" s="1">
        <v>0.51358999999999999</v>
      </c>
      <c r="S67" s="1">
        <v>0.48910000000000003</v>
      </c>
      <c r="T67" s="1">
        <v>0.51347399999999999</v>
      </c>
      <c r="U67" s="1">
        <v>0.53473500000000007</v>
      </c>
      <c r="V67" s="1">
        <v>0.44148399999999999</v>
      </c>
      <c r="X67" s="13" t="s">
        <v>319</v>
      </c>
      <c r="Y67" s="15">
        <v>3.4602076124567475E-3</v>
      </c>
      <c r="Z67" s="15">
        <v>0.47404844290657439</v>
      </c>
      <c r="AA67" s="15">
        <v>0.30103806228373703</v>
      </c>
      <c r="AB67" s="15">
        <v>0</v>
      </c>
      <c r="AD67" s="1">
        <f t="shared" ref="AD67:AD97" si="19">AB67+Y67+AA67</f>
        <v>0.30449826989619377</v>
      </c>
      <c r="AE67" s="25" t="e">
        <f>VLOOKUP($X67,#REF!,3,FALSE)</f>
        <v>#REF!</v>
      </c>
      <c r="AF67" s="25" t="e">
        <f t="shared" si="17"/>
        <v>#REF!</v>
      </c>
      <c r="AG67" s="15" t="e">
        <f t="shared" si="18"/>
        <v>#REF!</v>
      </c>
    </row>
    <row r="68" spans="1:39" ht="15.75" thickBot="1">
      <c r="A68" s="5" t="s">
        <v>190</v>
      </c>
      <c r="B68" s="1">
        <v>0.18251999999999999</v>
      </c>
      <c r="C68" s="1">
        <v>0.225911</v>
      </c>
      <c r="D68" s="1">
        <v>0.10883599999999999</v>
      </c>
      <c r="E68" s="1">
        <v>0.13772799999999999</v>
      </c>
      <c r="F68" s="1">
        <v>0.19739999999999996</v>
      </c>
      <c r="G68" s="1">
        <v>0.361342</v>
      </c>
      <c r="H68" s="1">
        <v>0.41329400000000005</v>
      </c>
      <c r="I68" s="1">
        <v>0.266708</v>
      </c>
      <c r="J68" s="1">
        <v>0.28950999999999999</v>
      </c>
      <c r="L68" s="7"/>
      <c r="M68" s="5" t="s">
        <v>118</v>
      </c>
      <c r="N68" s="1">
        <v>0.21792400000000001</v>
      </c>
      <c r="O68" s="1">
        <v>0.27408900000000003</v>
      </c>
      <c r="P68" s="1">
        <v>0.21559399999999998</v>
      </c>
      <c r="Q68" s="1">
        <v>0.23177799999999998</v>
      </c>
      <c r="R68" s="1">
        <v>0.24180599999999999</v>
      </c>
      <c r="S68" s="1">
        <v>0.34587800000000002</v>
      </c>
      <c r="T68" s="1">
        <v>0.38642499999999991</v>
      </c>
      <c r="U68" s="1">
        <v>0.44742599999999999</v>
      </c>
      <c r="V68" s="1">
        <v>0.44247599999999998</v>
      </c>
      <c r="X68" s="13" t="s">
        <v>293</v>
      </c>
      <c r="Y68" s="15">
        <v>8.4507042253521118E-3</v>
      </c>
      <c r="Z68" s="15">
        <v>0.21690140845070421</v>
      </c>
      <c r="AA68" s="15">
        <v>0.11267605633802817</v>
      </c>
      <c r="AB68" s="15">
        <v>0.18309859154929578</v>
      </c>
      <c r="AD68" s="1">
        <f t="shared" si="19"/>
        <v>0.30422535211267604</v>
      </c>
      <c r="AE68" s="25" t="e">
        <f>VLOOKUP($X68,#REF!,3,FALSE)</f>
        <v>#REF!</v>
      </c>
      <c r="AF68" s="25" t="e">
        <f t="shared" si="17"/>
        <v>#REF!</v>
      </c>
      <c r="AG68" s="15" t="e">
        <f t="shared" si="18"/>
        <v>#REF!</v>
      </c>
    </row>
    <row r="69" spans="1:39" ht="15.75" thickBot="1">
      <c r="A69" s="5" t="s">
        <v>189</v>
      </c>
      <c r="B69" s="1">
        <v>0.137407</v>
      </c>
      <c r="C69" s="1">
        <v>0.17946300000000001</v>
      </c>
      <c r="D69" s="1">
        <v>0.16116</v>
      </c>
      <c r="E69" s="1">
        <v>0.24339</v>
      </c>
      <c r="F69" s="1">
        <v>0.23303599999999999</v>
      </c>
      <c r="G69" s="1">
        <v>0.28163200000000005</v>
      </c>
      <c r="H69" s="1">
        <v>0.32456400000000002</v>
      </c>
      <c r="I69" s="1">
        <v>0.33485400000000004</v>
      </c>
      <c r="J69" s="1">
        <v>0.29154999999999998</v>
      </c>
      <c r="L69" s="7"/>
      <c r="M69" s="5" t="s">
        <v>117</v>
      </c>
      <c r="N69" s="1">
        <v>0.37412600000000001</v>
      </c>
      <c r="O69" s="1">
        <v>0.37247599999999997</v>
      </c>
      <c r="P69" s="1">
        <v>0.340725</v>
      </c>
      <c r="Q69" s="1">
        <v>0.33540000000000003</v>
      </c>
      <c r="R69" s="1">
        <v>0.36220800000000003</v>
      </c>
      <c r="S69" s="1">
        <v>0.40369700000000008</v>
      </c>
      <c r="T69" s="1">
        <v>0.45052200000000003</v>
      </c>
      <c r="U69" s="1">
        <v>0.41657700000000003</v>
      </c>
      <c r="V69" s="1">
        <v>0.44590999999999997</v>
      </c>
      <c r="X69" s="13" t="s">
        <v>272</v>
      </c>
      <c r="Y69" s="15">
        <v>3.9946737683089215E-3</v>
      </c>
      <c r="Z69" s="15">
        <v>0.57123834886817582</v>
      </c>
      <c r="AA69" s="15">
        <v>0.29161118508655126</v>
      </c>
      <c r="AB69" s="15">
        <v>6.6577896138482022E-3</v>
      </c>
      <c r="AD69" s="1">
        <f t="shared" si="19"/>
        <v>0.3022636484687084</v>
      </c>
      <c r="AE69" s="25" t="e">
        <f>VLOOKUP($X69,#REF!,3,FALSE)</f>
        <v>#REF!</v>
      </c>
      <c r="AF69" s="25" t="e">
        <f t="shared" si="17"/>
        <v>#REF!</v>
      </c>
      <c r="AG69" s="15" t="e">
        <f t="shared" si="18"/>
        <v>#REF!</v>
      </c>
    </row>
    <row r="70" spans="1:39" ht="15.75" thickBot="1">
      <c r="A70" s="6" t="s">
        <v>188</v>
      </c>
      <c r="B70" s="1">
        <v>0.42718700000000004</v>
      </c>
      <c r="C70" s="1">
        <v>0.41591399999999995</v>
      </c>
      <c r="D70" s="1">
        <v>0.60252600000000001</v>
      </c>
      <c r="E70" s="1">
        <v>0.39197299999999996</v>
      </c>
      <c r="F70" s="1">
        <v>0.57668999999999992</v>
      </c>
      <c r="G70" s="1">
        <v>0</v>
      </c>
      <c r="H70" s="1">
        <v>0.53449199999999997</v>
      </c>
      <c r="I70" s="1">
        <v>0.58262400000000003</v>
      </c>
      <c r="J70" s="1">
        <v>0.29260800000000003</v>
      </c>
      <c r="L70" s="7"/>
      <c r="M70" s="6" t="s">
        <v>116</v>
      </c>
      <c r="N70" s="1">
        <v>0.27903800000000001</v>
      </c>
      <c r="O70" s="1">
        <v>0.30915500000000001</v>
      </c>
      <c r="P70" s="1">
        <v>0.27014500000000002</v>
      </c>
      <c r="Q70" s="1">
        <v>0.313722</v>
      </c>
      <c r="R70" s="1">
        <v>0.37204400000000004</v>
      </c>
      <c r="S70" s="1">
        <v>0.33094800000000002</v>
      </c>
      <c r="T70" s="1">
        <v>0.381828</v>
      </c>
      <c r="U70" s="1">
        <v>0.44844000000000001</v>
      </c>
      <c r="V70" s="1">
        <v>0.44696400000000003</v>
      </c>
      <c r="X70" s="13" t="s">
        <v>337</v>
      </c>
      <c r="Y70" s="15">
        <v>2.0661157024793389E-3</v>
      </c>
      <c r="Z70" s="15">
        <v>6.4049586776859499E-2</v>
      </c>
      <c r="AA70" s="15">
        <v>5.7851239669421489E-2</v>
      </c>
      <c r="AB70" s="15">
        <v>0.23760330578512398</v>
      </c>
      <c r="AD70" s="1">
        <f t="shared" si="19"/>
        <v>0.2975206611570248</v>
      </c>
      <c r="AE70" s="25" t="e">
        <f>VLOOKUP($X70,#REF!,3,FALSE)</f>
        <v>#REF!</v>
      </c>
      <c r="AF70" s="25" t="e">
        <f t="shared" si="17"/>
        <v>#REF!</v>
      </c>
      <c r="AG70" s="15" t="e">
        <f t="shared" si="18"/>
        <v>#REF!</v>
      </c>
    </row>
    <row r="71" spans="1:39" ht="15.75" thickBot="1">
      <c r="A71" s="5" t="s">
        <v>187</v>
      </c>
      <c r="B71" s="1">
        <v>0.24273000000000003</v>
      </c>
      <c r="C71" s="1">
        <v>0.22217600000000001</v>
      </c>
      <c r="D71" s="1">
        <v>0.24359999999999998</v>
      </c>
      <c r="E71" s="1">
        <v>0.26984900000000001</v>
      </c>
      <c r="F71" s="1">
        <v>0.29249999999999998</v>
      </c>
      <c r="G71" s="1">
        <v>0.38849399999999995</v>
      </c>
      <c r="H71" s="1">
        <v>0.29997000000000001</v>
      </c>
      <c r="I71" s="1">
        <v>0.32536199999999998</v>
      </c>
      <c r="J71" s="1">
        <v>0.295404</v>
      </c>
      <c r="L71" s="7"/>
      <c r="M71" s="5" t="s">
        <v>113</v>
      </c>
      <c r="N71" s="1">
        <v>0.2964</v>
      </c>
      <c r="O71" s="1">
        <v>0.43678900000000004</v>
      </c>
      <c r="P71" s="1">
        <v>0.518092</v>
      </c>
      <c r="Q71" s="1">
        <v>0.33850000000000002</v>
      </c>
      <c r="R71" s="1">
        <v>0.43613499999999999</v>
      </c>
      <c r="S71" s="1">
        <v>0.54765999999999992</v>
      </c>
      <c r="T71" s="1">
        <v>0.36284800000000006</v>
      </c>
      <c r="U71" s="1">
        <v>0.45676800000000001</v>
      </c>
      <c r="V71" s="1">
        <v>0.44797799999999999</v>
      </c>
      <c r="X71" s="13" t="s">
        <v>278</v>
      </c>
      <c r="Y71" s="15">
        <v>7.4204946996466431E-2</v>
      </c>
      <c r="Z71" s="15">
        <v>0.27208480565371024</v>
      </c>
      <c r="AA71" s="15">
        <v>0.13780918727915195</v>
      </c>
      <c r="AB71" s="15">
        <v>7.7738515901060068E-2</v>
      </c>
      <c r="AD71" s="1">
        <f t="shared" si="19"/>
        <v>0.28975265017667845</v>
      </c>
      <c r="AE71" s="25" t="e">
        <f>VLOOKUP($X71,#REF!,3,FALSE)</f>
        <v>#REF!</v>
      </c>
      <c r="AF71" s="25" t="e">
        <f t="shared" si="17"/>
        <v>#REF!</v>
      </c>
      <c r="AG71" s="15" t="e">
        <f t="shared" si="18"/>
        <v>#REF!</v>
      </c>
    </row>
    <row r="72" spans="1:39" ht="15.75" thickBot="1">
      <c r="A72" s="5" t="s">
        <v>186</v>
      </c>
      <c r="B72" s="1">
        <v>0.28149999999999997</v>
      </c>
      <c r="C72" s="1">
        <v>0.35520299999999999</v>
      </c>
      <c r="D72" s="1">
        <v>0.29664000000000001</v>
      </c>
      <c r="E72" s="1">
        <v>0.29669200000000001</v>
      </c>
      <c r="F72" s="1" t="e">
        <v>#VALUE!</v>
      </c>
      <c r="G72" s="1">
        <v>0</v>
      </c>
      <c r="H72" s="1">
        <v>0.27250000000000002</v>
      </c>
      <c r="I72" s="1">
        <v>0.41594999999999993</v>
      </c>
      <c r="J72" s="1">
        <v>0.29950500000000002</v>
      </c>
      <c r="L72" s="7"/>
      <c r="M72" s="5" t="s">
        <v>112</v>
      </c>
      <c r="N72" s="1">
        <v>0.28803600000000001</v>
      </c>
      <c r="O72" s="1">
        <v>0.28330500000000003</v>
      </c>
      <c r="P72" s="1">
        <v>0.294132</v>
      </c>
      <c r="Q72" s="1">
        <v>0.32330799999999998</v>
      </c>
      <c r="R72" s="1">
        <v>0.36633300000000008</v>
      </c>
      <c r="S72" s="1">
        <v>0.40591999999999995</v>
      </c>
      <c r="T72" s="1">
        <v>0.40582099999999999</v>
      </c>
      <c r="U72" s="1">
        <v>0.42804900000000001</v>
      </c>
      <c r="V72" s="1">
        <v>0.45017999999999997</v>
      </c>
      <c r="X72" s="13" t="s">
        <v>307</v>
      </c>
      <c r="Y72" s="15">
        <v>1.3953488372093023E-2</v>
      </c>
      <c r="Z72" s="15">
        <v>4.6511627906976744E-2</v>
      </c>
      <c r="AA72" s="15">
        <v>4.1860465116279069E-2</v>
      </c>
      <c r="AB72" s="15">
        <v>0.23255813953488372</v>
      </c>
      <c r="AD72" s="1">
        <f t="shared" si="19"/>
        <v>0.28837209302325578</v>
      </c>
      <c r="AE72" s="25" t="e">
        <f>VLOOKUP($X72,#REF!,3,FALSE)</f>
        <v>#REF!</v>
      </c>
      <c r="AF72" s="25" t="e">
        <f t="shared" si="17"/>
        <v>#REF!</v>
      </c>
      <c r="AG72" s="15" t="e">
        <f t="shared" si="18"/>
        <v>#REF!</v>
      </c>
    </row>
    <row r="73" spans="1:39" ht="15.75" thickBot="1">
      <c r="A73" s="6" t="s">
        <v>185</v>
      </c>
      <c r="B73" s="1">
        <v>0</v>
      </c>
      <c r="C73" s="1">
        <v>8.7153000000000008E-2</v>
      </c>
      <c r="D73" s="1">
        <v>6.6198999999999994E-2</v>
      </c>
      <c r="E73" s="1">
        <v>0.14564000000000002</v>
      </c>
      <c r="F73" s="1">
        <v>0.13923000000000002</v>
      </c>
      <c r="G73" s="1">
        <v>0.16995899999999997</v>
      </c>
      <c r="H73" s="1">
        <v>0.16153899999999999</v>
      </c>
      <c r="I73" s="1">
        <v>0.21996599999999999</v>
      </c>
      <c r="J73" s="1">
        <v>0.30018400000000001</v>
      </c>
      <c r="L73" s="7"/>
      <c r="M73" s="5" t="s">
        <v>111</v>
      </c>
      <c r="N73" s="1">
        <v>0.24358099999999996</v>
      </c>
      <c r="O73" s="1">
        <v>0.296595</v>
      </c>
      <c r="P73" s="1">
        <v>0.25520999999999994</v>
      </c>
      <c r="Q73" s="1">
        <v>0.33744000000000002</v>
      </c>
      <c r="R73" s="1">
        <v>0.29086999999999996</v>
      </c>
      <c r="S73" s="1">
        <v>0.33600000000000002</v>
      </c>
      <c r="T73" s="1">
        <v>0.39140399999999992</v>
      </c>
      <c r="U73" s="1">
        <v>0.40748399999999996</v>
      </c>
      <c r="V73" s="1">
        <v>0.454036</v>
      </c>
      <c r="X73" s="13" t="s">
        <v>322</v>
      </c>
      <c r="Y73" s="15">
        <v>1.2158054711246201E-2</v>
      </c>
      <c r="Z73" s="15">
        <v>0.53292806484295852</v>
      </c>
      <c r="AA73" s="15">
        <v>0.26241134751773049</v>
      </c>
      <c r="AB73" s="15">
        <v>1.1144883485309016E-2</v>
      </c>
      <c r="AD73" s="1">
        <f t="shared" si="19"/>
        <v>0.2857142857142857</v>
      </c>
      <c r="AE73" s="25" t="e">
        <f>VLOOKUP($X73,#REF!,3,FALSE)</f>
        <v>#REF!</v>
      </c>
      <c r="AF73" s="25" t="e">
        <f t="shared" si="17"/>
        <v>#REF!</v>
      </c>
      <c r="AG73" s="15" t="e">
        <f t="shared" si="18"/>
        <v>#REF!</v>
      </c>
    </row>
    <row r="74" spans="1:39" ht="15.75" thickBot="1">
      <c r="A74" s="5" t="s">
        <v>184</v>
      </c>
      <c r="B74" s="1">
        <v>0.15945600000000001</v>
      </c>
      <c r="C74" s="1">
        <v>0.14760599999999999</v>
      </c>
      <c r="D74" s="1">
        <v>0.171207</v>
      </c>
      <c r="E74" s="1">
        <v>0.16192000000000001</v>
      </c>
      <c r="F74" s="1">
        <v>0.19326399999999999</v>
      </c>
      <c r="G74" s="1">
        <v>0.26842199999999999</v>
      </c>
      <c r="H74" s="1">
        <v>0.28379700000000002</v>
      </c>
      <c r="I74" s="1">
        <v>0.352688</v>
      </c>
      <c r="J74" s="1">
        <v>0.30145499999999997</v>
      </c>
      <c r="L74" s="7"/>
      <c r="M74" s="6" t="s">
        <v>110</v>
      </c>
      <c r="N74" s="1">
        <v>0.34277100000000005</v>
      </c>
      <c r="O74" s="1">
        <v>0.26170299999999996</v>
      </c>
      <c r="P74" s="1">
        <v>0.39637100000000003</v>
      </c>
      <c r="Q74" s="1">
        <v>0.39637100000000003</v>
      </c>
      <c r="R74" s="1">
        <v>0.338314</v>
      </c>
      <c r="S74" s="1">
        <v>0.46981200000000001</v>
      </c>
      <c r="T74" s="1">
        <v>0.38801999999999998</v>
      </c>
      <c r="U74" s="1">
        <v>0.40540799999999994</v>
      </c>
      <c r="V74" s="1">
        <v>0.45504899999999998</v>
      </c>
      <c r="X74" s="13" t="s">
        <v>295</v>
      </c>
      <c r="Y74" s="15">
        <v>0</v>
      </c>
      <c r="Z74" s="15">
        <v>0.56000000000000005</v>
      </c>
      <c r="AA74" s="15">
        <v>0.28444444444444444</v>
      </c>
      <c r="AB74" s="15">
        <v>0</v>
      </c>
      <c r="AD74" s="1">
        <f t="shared" si="19"/>
        <v>0.28444444444444444</v>
      </c>
      <c r="AE74" s="25" t="e">
        <f>VLOOKUP($X74,#REF!,3,FALSE)</f>
        <v>#REF!</v>
      </c>
      <c r="AF74" s="25" t="e">
        <f t="shared" si="17"/>
        <v>#REF!</v>
      </c>
      <c r="AG74" s="15" t="e">
        <f t="shared" si="18"/>
        <v>#REF!</v>
      </c>
    </row>
    <row r="75" spans="1:39" ht="15.75" thickBot="1">
      <c r="A75" s="5" t="s">
        <v>183</v>
      </c>
      <c r="B75" s="1">
        <v>0.19583400000000001</v>
      </c>
      <c r="C75" s="1">
        <v>0.22799999999999998</v>
      </c>
      <c r="D75" s="1">
        <v>0.27528000000000002</v>
      </c>
      <c r="E75" s="1">
        <v>0.31073800000000001</v>
      </c>
      <c r="F75" s="1">
        <v>0.35774200000000006</v>
      </c>
      <c r="G75" s="1">
        <v>0.32722200000000001</v>
      </c>
      <c r="H75" s="1">
        <v>0.31047799999999998</v>
      </c>
      <c r="I75" s="1">
        <v>0.381021</v>
      </c>
      <c r="J75" s="1">
        <v>0.30460799999999999</v>
      </c>
      <c r="L75" s="7"/>
      <c r="M75" s="5" t="s">
        <v>109</v>
      </c>
      <c r="N75" s="1">
        <v>0</v>
      </c>
      <c r="O75" s="1">
        <v>0.21544099999999999</v>
      </c>
      <c r="P75" s="1">
        <v>0.274474</v>
      </c>
      <c r="Q75" s="1">
        <v>0.23837399999999997</v>
      </c>
      <c r="R75" s="1">
        <v>0.26367000000000002</v>
      </c>
      <c r="S75" s="1">
        <v>0.29027399999999998</v>
      </c>
      <c r="T75" s="1">
        <v>0.36930899999999994</v>
      </c>
      <c r="U75" s="1">
        <v>0.40800000000000003</v>
      </c>
      <c r="V75" s="1">
        <v>0.45690399999999992</v>
      </c>
      <c r="X75" s="13" t="s">
        <v>355</v>
      </c>
      <c r="Y75" s="15">
        <v>3.8022813688212927E-2</v>
      </c>
      <c r="Z75" s="15">
        <v>0.57224334600760451</v>
      </c>
      <c r="AA75" s="15">
        <v>0.22813688212927757</v>
      </c>
      <c r="AB75" s="15">
        <v>1.7110266159695818E-2</v>
      </c>
      <c r="AD75" s="1">
        <f t="shared" si="19"/>
        <v>0.28326996197718635</v>
      </c>
      <c r="AE75" s="25" t="e">
        <f>VLOOKUP($X75,#REF!,3,FALSE)</f>
        <v>#REF!</v>
      </c>
      <c r="AF75" s="25" t="e">
        <f t="shared" si="17"/>
        <v>#REF!</v>
      </c>
      <c r="AG75" s="15" t="e">
        <f t="shared" si="18"/>
        <v>#REF!</v>
      </c>
    </row>
    <row r="76" spans="1:39" ht="15.75" thickBot="1">
      <c r="A76" s="5" t="s">
        <v>182</v>
      </c>
      <c r="B76" s="1">
        <v>0.115842</v>
      </c>
      <c r="C76" s="1">
        <v>0.13827600000000001</v>
      </c>
      <c r="D76" s="1">
        <v>0.14757999999999999</v>
      </c>
      <c r="E76" s="1">
        <v>4.1184000000000005E-2</v>
      </c>
      <c r="F76" s="1" t="e">
        <v>#VALUE!</v>
      </c>
      <c r="G76" s="1">
        <v>0.10329599999999999</v>
      </c>
      <c r="H76" s="1">
        <v>0.19836000000000001</v>
      </c>
      <c r="I76" s="1">
        <v>0.20505600000000002</v>
      </c>
      <c r="J76" s="1">
        <v>0.30523</v>
      </c>
      <c r="L76" s="7"/>
      <c r="M76" s="6" t="s">
        <v>107</v>
      </c>
      <c r="N76" s="1">
        <v>0.34054400000000001</v>
      </c>
      <c r="O76" s="1">
        <v>0.40043499999999993</v>
      </c>
      <c r="P76" s="1">
        <v>0.44761499999999999</v>
      </c>
      <c r="Q76" s="1">
        <v>0.42935200000000001</v>
      </c>
      <c r="R76" s="1">
        <v>0.44362300000000005</v>
      </c>
      <c r="S76" s="1">
        <v>0.44544499999999998</v>
      </c>
      <c r="T76" s="1">
        <v>0.45567199999999997</v>
      </c>
      <c r="U76" s="1">
        <v>0.44908399999999998</v>
      </c>
      <c r="V76" s="1">
        <v>0.45974000000000004</v>
      </c>
      <c r="X76" s="13" t="s">
        <v>354</v>
      </c>
      <c r="Y76" s="15">
        <v>2.2222222222222223E-2</v>
      </c>
      <c r="Z76" s="15">
        <v>6.6666666666666666E-2</v>
      </c>
      <c r="AA76" s="15">
        <v>0.14444444444444443</v>
      </c>
      <c r="AB76" s="15">
        <v>0.11481481481481481</v>
      </c>
      <c r="AD76" s="1">
        <f t="shared" si="19"/>
        <v>0.28148148148148144</v>
      </c>
      <c r="AE76" s="25" t="e">
        <f>VLOOKUP($X76,#REF!,3,FALSE)</f>
        <v>#REF!</v>
      </c>
      <c r="AF76" s="25" t="e">
        <f t="shared" si="17"/>
        <v>#REF!</v>
      </c>
      <c r="AG76" s="15" t="e">
        <f t="shared" si="18"/>
        <v>#REF!</v>
      </c>
    </row>
    <row r="77" spans="1:39" ht="15.75" thickBot="1">
      <c r="A77" s="5" t="s">
        <v>181</v>
      </c>
      <c r="B77" s="1">
        <v>0.18528</v>
      </c>
      <c r="C77" s="1">
        <v>0.16054399999999999</v>
      </c>
      <c r="D77" s="1">
        <v>0.19679999999999997</v>
      </c>
      <c r="E77" s="1">
        <v>0.17130400000000001</v>
      </c>
      <c r="F77" s="1">
        <v>0.311025</v>
      </c>
      <c r="G77" s="1">
        <v>0.32619599999999999</v>
      </c>
      <c r="H77" s="1">
        <v>0.33742799999999995</v>
      </c>
      <c r="I77" s="1">
        <v>0.32319000000000003</v>
      </c>
      <c r="J77" s="1">
        <v>0.30542400000000008</v>
      </c>
      <c r="L77" s="7"/>
      <c r="M77" s="5" t="s">
        <v>106</v>
      </c>
      <c r="N77" s="1">
        <v>0.30572100000000002</v>
      </c>
      <c r="O77" s="1">
        <v>0.34461900000000001</v>
      </c>
      <c r="P77" s="1">
        <v>0.39135899999999996</v>
      </c>
      <c r="Q77" s="1">
        <v>0.39386999999999994</v>
      </c>
      <c r="R77" s="1">
        <v>0.411136</v>
      </c>
      <c r="S77" s="1">
        <v>0.443465</v>
      </c>
      <c r="T77" s="1">
        <v>0.42525799999999997</v>
      </c>
      <c r="U77" s="1">
        <v>0.42558999999999997</v>
      </c>
      <c r="V77" s="1">
        <v>0.46039700000000006</v>
      </c>
      <c r="X77" s="13" t="s">
        <v>336</v>
      </c>
      <c r="Y77" s="15">
        <v>5.6022408963585435E-3</v>
      </c>
      <c r="Z77" s="15">
        <v>0.50980392156862742</v>
      </c>
      <c r="AA77" s="15">
        <v>0.18487394957983194</v>
      </c>
      <c r="AB77" s="15">
        <v>8.9635854341736695E-2</v>
      </c>
      <c r="AD77" s="1">
        <f t="shared" si="19"/>
        <v>0.28011204481792717</v>
      </c>
      <c r="AE77" s="25" t="e">
        <f>VLOOKUP($X77,#REF!,3,FALSE)</f>
        <v>#REF!</v>
      </c>
      <c r="AF77" s="25" t="e">
        <f t="shared" si="17"/>
        <v>#REF!</v>
      </c>
      <c r="AG77" s="15" t="e">
        <f t="shared" si="18"/>
        <v>#REF!</v>
      </c>
    </row>
    <row r="78" spans="1:39" ht="15.75" thickBot="1">
      <c r="A78" s="5" t="s">
        <v>180</v>
      </c>
      <c r="B78" s="1">
        <v>0.15320199999999998</v>
      </c>
      <c r="C78" s="1">
        <v>0.25256800000000001</v>
      </c>
      <c r="D78" s="1">
        <v>0.27097199999999999</v>
      </c>
      <c r="E78" s="1">
        <v>0.29274600000000006</v>
      </c>
      <c r="F78" s="1">
        <v>0.301875</v>
      </c>
      <c r="G78" s="1">
        <v>0.28495999999999999</v>
      </c>
      <c r="H78" s="1">
        <v>0.36029399999999995</v>
      </c>
      <c r="I78" s="1">
        <v>0.29901299999999997</v>
      </c>
      <c r="J78" s="1">
        <v>0.30683499999999997</v>
      </c>
      <c r="L78" s="7"/>
      <c r="M78" s="5" t="s">
        <v>105</v>
      </c>
      <c r="N78" s="1">
        <v>0.32346000000000003</v>
      </c>
      <c r="O78" s="1">
        <v>0.34202699999999997</v>
      </c>
      <c r="P78" s="1">
        <v>0.40170400000000001</v>
      </c>
      <c r="Q78" s="1">
        <v>0.39626999999999996</v>
      </c>
      <c r="R78" s="1">
        <v>0.40019199999999999</v>
      </c>
      <c r="S78" s="1">
        <v>0.44470300000000007</v>
      </c>
      <c r="T78" s="1">
        <v>0.43471199999999999</v>
      </c>
      <c r="U78" s="1">
        <v>0.43726499999999996</v>
      </c>
      <c r="V78" s="1">
        <v>0.46519199999999999</v>
      </c>
      <c r="X78" s="13" t="s">
        <v>113</v>
      </c>
      <c r="Y78" s="15">
        <v>6.9699192956713136E-3</v>
      </c>
      <c r="Z78" s="15">
        <v>0.58840792369772565</v>
      </c>
      <c r="AA78" s="15">
        <v>0.26559060895084374</v>
      </c>
      <c r="AB78" s="15">
        <v>7.3367571533382242E-3</v>
      </c>
      <c r="AD78" s="1">
        <f t="shared" si="19"/>
        <v>0.27989728539985326</v>
      </c>
      <c r="AE78" s="25" t="e">
        <f>VLOOKUP($X78,#REF!,3,FALSE)</f>
        <v>#REF!</v>
      </c>
      <c r="AF78" s="25" t="e">
        <f t="shared" si="17"/>
        <v>#REF!</v>
      </c>
      <c r="AG78" s="15" t="e">
        <f t="shared" si="18"/>
        <v>#REF!</v>
      </c>
    </row>
    <row r="79" spans="1:39" ht="15.75" thickBot="1">
      <c r="A79" s="5" t="s">
        <v>179</v>
      </c>
      <c r="B79" s="1">
        <v>0.22345100000000001</v>
      </c>
      <c r="C79" s="1">
        <v>0.18792899999999998</v>
      </c>
      <c r="D79" s="1">
        <v>0.19473500000000002</v>
      </c>
      <c r="E79" s="1">
        <v>0.25602199999999997</v>
      </c>
      <c r="F79" s="1">
        <v>0.25944800000000001</v>
      </c>
      <c r="G79" s="1">
        <v>0.28367200000000004</v>
      </c>
      <c r="H79" s="1">
        <v>0.29875999999999997</v>
      </c>
      <c r="I79" s="1">
        <v>0.333395</v>
      </c>
      <c r="J79" s="1">
        <v>0.30799800000000005</v>
      </c>
      <c r="L79" s="7"/>
      <c r="M79" s="5" t="s">
        <v>103</v>
      </c>
      <c r="N79" s="1">
        <v>0.26227600000000001</v>
      </c>
      <c r="O79" s="1">
        <v>0.22910800000000001</v>
      </c>
      <c r="P79" s="1">
        <v>0.30225999999999997</v>
      </c>
      <c r="Q79" s="1">
        <v>0.29291099999999998</v>
      </c>
      <c r="R79" s="1">
        <v>0.36260800000000004</v>
      </c>
      <c r="S79" s="1">
        <v>0.38634000000000002</v>
      </c>
      <c r="T79" s="1">
        <v>0.40016200000000007</v>
      </c>
      <c r="U79" s="1">
        <v>0.47816999999999998</v>
      </c>
      <c r="V79" s="1">
        <v>0.46604000000000001</v>
      </c>
      <c r="X79" s="13" t="s">
        <v>317</v>
      </c>
      <c r="Y79" s="15">
        <v>4.0214477211796247E-3</v>
      </c>
      <c r="Z79" s="15">
        <v>0.17828418230563003</v>
      </c>
      <c r="AA79" s="15">
        <v>0.20911528150134048</v>
      </c>
      <c r="AB79" s="15">
        <v>6.5683646112600538E-2</v>
      </c>
      <c r="AD79" s="1">
        <f t="shared" si="19"/>
        <v>0.27882037533512066</v>
      </c>
      <c r="AE79" s="25" t="e">
        <f>VLOOKUP($X79,#REF!,3,FALSE)</f>
        <v>#REF!</v>
      </c>
      <c r="AF79" s="25" t="e">
        <f t="shared" si="17"/>
        <v>#REF!</v>
      </c>
      <c r="AG79" s="15" t="e">
        <f t="shared" si="18"/>
        <v>#REF!</v>
      </c>
    </row>
    <row r="80" spans="1:39" ht="15.75" thickBot="1">
      <c r="A80" s="5" t="s">
        <v>178</v>
      </c>
      <c r="B80" s="1">
        <v>0.13057200000000002</v>
      </c>
      <c r="C80" s="1">
        <v>0.26802700000000002</v>
      </c>
      <c r="D80" s="1">
        <v>0.17879400000000001</v>
      </c>
      <c r="E80" s="1" t="e">
        <v>#VALUE!</v>
      </c>
      <c r="F80" s="1">
        <v>0.26726</v>
      </c>
      <c r="G80" s="1">
        <v>0.22939999999999999</v>
      </c>
      <c r="H80" s="1">
        <v>0.20584999999999998</v>
      </c>
      <c r="I80" s="1">
        <v>0.24357599999999999</v>
      </c>
      <c r="J80" s="1">
        <v>0.30804999999999999</v>
      </c>
      <c r="L80" s="7"/>
      <c r="M80" s="5" t="s">
        <v>101</v>
      </c>
      <c r="N80" s="1">
        <v>0.217503</v>
      </c>
      <c r="O80" s="1">
        <v>0.32856800000000003</v>
      </c>
      <c r="P80" s="1">
        <v>0.17149200000000003</v>
      </c>
      <c r="Q80" s="1">
        <v>0.32447999999999999</v>
      </c>
      <c r="R80" s="1">
        <v>0.26776099999999997</v>
      </c>
      <c r="S80" s="1">
        <v>0.33786899999999997</v>
      </c>
      <c r="T80" s="1">
        <v>0.36819999999999997</v>
      </c>
      <c r="U80" s="1">
        <v>0.44423999999999997</v>
      </c>
      <c r="V80" s="1">
        <v>0.47093800000000002</v>
      </c>
      <c r="X80" s="13" t="s">
        <v>267</v>
      </c>
      <c r="Y80" s="15">
        <v>2.0958083832335328E-2</v>
      </c>
      <c r="Z80" s="15">
        <v>2.3952095808383235E-2</v>
      </c>
      <c r="AA80" s="15">
        <v>2.0958083832335328E-2</v>
      </c>
      <c r="AB80" s="15">
        <v>0.23502994011976047</v>
      </c>
      <c r="AD80" s="1">
        <f t="shared" si="19"/>
        <v>0.27694610778443113</v>
      </c>
      <c r="AE80" s="25" t="e">
        <f>VLOOKUP($X80,#REF!,3,FALSE)</f>
        <v>#REF!</v>
      </c>
      <c r="AF80" s="25" t="e">
        <f t="shared" si="17"/>
        <v>#REF!</v>
      </c>
      <c r="AG80" s="15" t="e">
        <f t="shared" si="18"/>
        <v>#REF!</v>
      </c>
    </row>
    <row r="81" spans="1:33" ht="15.75" thickBot="1">
      <c r="A81" s="5" t="s">
        <v>177</v>
      </c>
      <c r="B81" s="1">
        <v>0.22367600000000001</v>
      </c>
      <c r="C81" s="1">
        <v>0.24235999999999996</v>
      </c>
      <c r="D81" s="1">
        <v>0.23632500000000001</v>
      </c>
      <c r="E81" s="1">
        <v>0.23815000000000003</v>
      </c>
      <c r="F81" s="1">
        <v>0.20396699999999998</v>
      </c>
      <c r="G81" s="1">
        <v>0.25618800000000003</v>
      </c>
      <c r="H81" s="1">
        <v>0.23828600000000005</v>
      </c>
      <c r="I81" s="1">
        <v>0.26539200000000002</v>
      </c>
      <c r="J81" s="1">
        <v>0.309504</v>
      </c>
      <c r="L81" s="7"/>
      <c r="M81" s="6" t="s">
        <v>100</v>
      </c>
      <c r="N81" s="1">
        <v>0.29188999999999998</v>
      </c>
      <c r="O81" s="1">
        <v>0.26672399999999996</v>
      </c>
      <c r="P81" s="1">
        <v>0.22890000000000002</v>
      </c>
      <c r="Q81" s="1">
        <v>0.27586999999999995</v>
      </c>
      <c r="R81" s="1">
        <v>0.25877800000000001</v>
      </c>
      <c r="S81" s="1">
        <v>0.39639699999999994</v>
      </c>
      <c r="T81" s="1">
        <v>0.26172499999999999</v>
      </c>
      <c r="U81" s="1">
        <v>0.336312</v>
      </c>
      <c r="V81" s="1">
        <v>0.47195399999999998</v>
      </c>
      <c r="X81" s="35" t="s">
        <v>234</v>
      </c>
      <c r="Y81" s="15">
        <v>0.1434434639852247</v>
      </c>
      <c r="Z81" s="15">
        <v>6.217935563308024E-2</v>
      </c>
      <c r="AA81" s="15">
        <v>3.4270469936384156E-2</v>
      </c>
      <c r="AB81" s="15">
        <v>9.8707161912579514E-2</v>
      </c>
      <c r="AD81" s="28">
        <f>AB81+Y81</f>
        <v>0.24215062589780423</v>
      </c>
      <c r="AE81" s="25" t="e">
        <f>VLOOKUP($X81,#REF!,3,FALSE)</f>
        <v>#REF!</v>
      </c>
      <c r="AF81" s="25" t="e">
        <f t="shared" si="17"/>
        <v>#REF!</v>
      </c>
      <c r="AG81" s="15" t="e">
        <f t="shared" si="18"/>
        <v>#REF!</v>
      </c>
    </row>
    <row r="82" spans="1:33" ht="15.75" thickBot="1">
      <c r="A82" s="5" t="s">
        <v>176</v>
      </c>
      <c r="B82" s="1">
        <v>0.27088200000000001</v>
      </c>
      <c r="C82" s="1">
        <v>0.21322700000000003</v>
      </c>
      <c r="D82" s="1">
        <v>0.34927000000000002</v>
      </c>
      <c r="E82" s="1">
        <v>0.26785199999999998</v>
      </c>
      <c r="F82" s="1">
        <v>0.30399599999999999</v>
      </c>
      <c r="G82" s="1">
        <v>0.30691000000000002</v>
      </c>
      <c r="H82" s="1">
        <v>0.37499100000000007</v>
      </c>
      <c r="I82" s="1">
        <v>0.39240000000000003</v>
      </c>
      <c r="J82" s="1">
        <v>0.31119000000000002</v>
      </c>
      <c r="L82" s="7"/>
      <c r="M82" s="6" t="s">
        <v>99</v>
      </c>
      <c r="N82" s="1">
        <v>0.12614999999999998</v>
      </c>
      <c r="O82" s="1">
        <v>0.28880400000000006</v>
      </c>
      <c r="P82" s="1">
        <v>0.24045</v>
      </c>
      <c r="Q82" s="1">
        <v>0.26654600000000001</v>
      </c>
      <c r="R82" s="1">
        <v>0.29110199999999997</v>
      </c>
      <c r="S82" s="1">
        <v>0.39086199999999999</v>
      </c>
      <c r="T82" s="1">
        <v>0.3322</v>
      </c>
      <c r="U82" s="1">
        <v>0.38374799999999998</v>
      </c>
      <c r="V82" s="1">
        <v>0.47310200000000002</v>
      </c>
      <c r="X82" s="13" t="s">
        <v>297</v>
      </c>
      <c r="Y82" s="15">
        <v>9.5799557848194553E-3</v>
      </c>
      <c r="Z82" s="15">
        <v>0.64038319823139278</v>
      </c>
      <c r="AA82" s="15">
        <v>0.26013264554163595</v>
      </c>
      <c r="AB82" s="15">
        <v>6.6322770817980837E-3</v>
      </c>
      <c r="AD82" s="1">
        <f t="shared" si="19"/>
        <v>0.2763448784082535</v>
      </c>
      <c r="AE82" s="25" t="e">
        <f>VLOOKUP($X82,#REF!,3,FALSE)</f>
        <v>#REF!</v>
      </c>
      <c r="AF82" s="25" t="e">
        <f t="shared" si="17"/>
        <v>#REF!</v>
      </c>
      <c r="AG82" s="15" t="e">
        <f t="shared" si="18"/>
        <v>#REF!</v>
      </c>
    </row>
    <row r="83" spans="1:33" ht="15.75" thickBot="1">
      <c r="A83" s="5" t="s">
        <v>175</v>
      </c>
      <c r="B83" s="1">
        <v>0.17022900000000002</v>
      </c>
      <c r="C83" s="1">
        <v>7.0432999999999996E-2</v>
      </c>
      <c r="D83" s="1">
        <v>0.20289500000000002</v>
      </c>
      <c r="E83" s="1">
        <v>0.19520899999999997</v>
      </c>
      <c r="F83" s="1">
        <v>0.16797999999999999</v>
      </c>
      <c r="G83" s="1">
        <v>0.32025999999999999</v>
      </c>
      <c r="H83" s="1">
        <v>0.21207599999999999</v>
      </c>
      <c r="I83" s="1">
        <v>0.32911200000000002</v>
      </c>
      <c r="J83" s="1">
        <v>0.31247999999999998</v>
      </c>
      <c r="L83" s="7"/>
      <c r="M83" s="6" t="s">
        <v>98</v>
      </c>
      <c r="N83" s="1">
        <v>0.356763</v>
      </c>
      <c r="O83" s="1">
        <v>0.49667399999999995</v>
      </c>
      <c r="P83" s="1">
        <v>0.37941399999999992</v>
      </c>
      <c r="Q83" s="1">
        <v>0.40521600000000002</v>
      </c>
      <c r="R83" s="1">
        <v>0.452042</v>
      </c>
      <c r="S83" s="1">
        <v>0.42873299999999998</v>
      </c>
      <c r="T83" s="1">
        <v>0.63093599999999994</v>
      </c>
      <c r="U83" s="1">
        <v>0.68691699999999989</v>
      </c>
      <c r="V83" s="1">
        <v>0.47513899999999998</v>
      </c>
      <c r="X83" s="13" t="s">
        <v>263</v>
      </c>
      <c r="Y83" s="15">
        <v>1.1560693641618497E-2</v>
      </c>
      <c r="Z83" s="15">
        <v>0.44701348747591524</v>
      </c>
      <c r="AA83" s="15">
        <v>0.22736030828516376</v>
      </c>
      <c r="AB83" s="15">
        <v>3.6608863198458574E-2</v>
      </c>
      <c r="AD83" s="1">
        <f t="shared" si="19"/>
        <v>0.27552986512524086</v>
      </c>
      <c r="AE83" s="25" t="e">
        <f>VLOOKUP($X83,#REF!,3,FALSE)</f>
        <v>#REF!</v>
      </c>
      <c r="AF83" s="25" t="e">
        <f t="shared" si="17"/>
        <v>#REF!</v>
      </c>
      <c r="AG83" s="15" t="e">
        <f t="shared" si="18"/>
        <v>#REF!</v>
      </c>
    </row>
    <row r="84" spans="1:33" ht="15.75" thickBot="1">
      <c r="A84" s="5" t="s">
        <v>174</v>
      </c>
      <c r="B84" s="1">
        <v>0.20587499999999997</v>
      </c>
      <c r="C84" s="1">
        <v>0.28860799999999998</v>
      </c>
      <c r="D84" s="1">
        <v>0.26263700000000001</v>
      </c>
      <c r="E84" s="1">
        <v>0.30703400000000003</v>
      </c>
      <c r="F84" s="1">
        <v>0.332816</v>
      </c>
      <c r="G84" s="1">
        <v>0.32305600000000001</v>
      </c>
      <c r="H84" s="1">
        <v>0.32689499999999999</v>
      </c>
      <c r="I84" s="1">
        <v>0.24858499999999997</v>
      </c>
      <c r="J84" s="1">
        <v>0.31379499999999999</v>
      </c>
      <c r="L84" s="7"/>
      <c r="M84" s="5" t="s">
        <v>97</v>
      </c>
      <c r="N84" s="1">
        <v>0.20300100000000001</v>
      </c>
      <c r="O84" s="1">
        <v>0.16550500000000001</v>
      </c>
      <c r="P84" s="1">
        <v>0.21233200000000002</v>
      </c>
      <c r="Q84" s="1">
        <v>0.34045800000000004</v>
      </c>
      <c r="R84" s="1">
        <v>0.16561999999999999</v>
      </c>
      <c r="S84" s="1">
        <v>0.32822899999999994</v>
      </c>
      <c r="T84" s="1">
        <v>0.41789000000000004</v>
      </c>
      <c r="U84" s="1">
        <v>0.33457199999999993</v>
      </c>
      <c r="V84" s="1">
        <v>0.47717999999999999</v>
      </c>
      <c r="X84" s="13" t="s">
        <v>279</v>
      </c>
      <c r="Y84" s="15">
        <v>3.9840637450199202E-3</v>
      </c>
      <c r="Z84" s="15">
        <v>0.50996015936254979</v>
      </c>
      <c r="AA84" s="15">
        <v>0.22709163346613545</v>
      </c>
      <c r="AB84" s="15">
        <v>3.9840637450199202E-2</v>
      </c>
      <c r="AD84" s="1">
        <f t="shared" si="19"/>
        <v>0.27091633466135456</v>
      </c>
      <c r="AE84" s="25" t="e">
        <f>VLOOKUP($X84,#REF!,3,FALSE)</f>
        <v>#REF!</v>
      </c>
      <c r="AF84" s="25" t="e">
        <f t="shared" si="17"/>
        <v>#REF!</v>
      </c>
      <c r="AG84" s="15" t="e">
        <f t="shared" si="18"/>
        <v>#REF!</v>
      </c>
    </row>
    <row r="85" spans="1:33" ht="15.75" thickBot="1">
      <c r="A85" s="5" t="s">
        <v>173</v>
      </c>
      <c r="B85" s="1">
        <v>0.18342999999999998</v>
      </c>
      <c r="C85" s="1">
        <v>0.12344400000000001</v>
      </c>
      <c r="D85" s="1">
        <v>0.19149599999999997</v>
      </c>
      <c r="E85" s="1">
        <v>0.194246</v>
      </c>
      <c r="F85" s="1">
        <v>0.185942</v>
      </c>
      <c r="G85" s="1">
        <v>0.30792799999999998</v>
      </c>
      <c r="H85" s="1">
        <v>0.24825600000000003</v>
      </c>
      <c r="I85" s="1">
        <v>0.276777</v>
      </c>
      <c r="J85" s="1">
        <v>0.316247</v>
      </c>
      <c r="L85" s="7"/>
      <c r="M85" s="5" t="s">
        <v>96</v>
      </c>
      <c r="N85" s="1">
        <v>0.39190400000000009</v>
      </c>
      <c r="O85" s="1">
        <v>0.40140000000000003</v>
      </c>
      <c r="P85" s="1">
        <v>0.42688799999999999</v>
      </c>
      <c r="Q85" s="1">
        <v>0.45124999999999998</v>
      </c>
      <c r="R85" s="1">
        <v>0.44303999999999999</v>
      </c>
      <c r="S85" s="1">
        <v>0.49003199999999991</v>
      </c>
      <c r="T85" s="1">
        <v>0.47232000000000002</v>
      </c>
      <c r="U85" s="1">
        <v>0.46446399999999999</v>
      </c>
      <c r="V85" s="1">
        <v>0.48396</v>
      </c>
      <c r="X85" s="13" t="s">
        <v>330</v>
      </c>
      <c r="Y85" s="15">
        <v>1.1764705882352941E-2</v>
      </c>
      <c r="Z85" s="15">
        <v>0.44117647058823528</v>
      </c>
      <c r="AA85" s="15">
        <v>0.21764705882352942</v>
      </c>
      <c r="AB85" s="15">
        <v>4.1176470588235294E-2</v>
      </c>
      <c r="AD85" s="1">
        <f t="shared" si="19"/>
        <v>0.27058823529411763</v>
      </c>
      <c r="AE85" s="25" t="e">
        <f>VLOOKUP($X85,#REF!,3,FALSE)</f>
        <v>#REF!</v>
      </c>
      <c r="AF85" s="25" t="e">
        <f t="shared" si="17"/>
        <v>#REF!</v>
      </c>
      <c r="AG85" s="15" t="e">
        <f t="shared" si="18"/>
        <v>#REF!</v>
      </c>
    </row>
    <row r="86" spans="1:33" ht="15.75" thickBot="1">
      <c r="A86" s="5" t="s">
        <v>172</v>
      </c>
      <c r="B86" s="1">
        <v>0.11606299999999999</v>
      </c>
      <c r="C86" s="1">
        <v>0.12364000000000001</v>
      </c>
      <c r="D86" s="1">
        <v>0.16634399999999999</v>
      </c>
      <c r="E86" s="1">
        <v>9.7614000000000006E-2</v>
      </c>
      <c r="F86" s="1">
        <v>0.174064</v>
      </c>
      <c r="G86" s="1">
        <v>0.14946799999999999</v>
      </c>
      <c r="H86" s="1">
        <v>0.155672</v>
      </c>
      <c r="I86" s="1">
        <v>0.23935800000000002</v>
      </c>
      <c r="J86" s="1">
        <v>0.31946400000000003</v>
      </c>
      <c r="L86" s="7"/>
      <c r="M86" s="6" t="s">
        <v>95</v>
      </c>
      <c r="N86" s="1">
        <v>0.32402400000000009</v>
      </c>
      <c r="O86" s="1">
        <v>0.37845999999999996</v>
      </c>
      <c r="P86" s="1">
        <v>0.36992999999999998</v>
      </c>
      <c r="Q86" s="1">
        <v>0.35168000000000005</v>
      </c>
      <c r="R86" s="1">
        <v>0.39869500000000002</v>
      </c>
      <c r="S86" s="1">
        <v>0.39748500000000003</v>
      </c>
      <c r="T86" s="1">
        <v>0.42562499999999998</v>
      </c>
      <c r="U86" s="1">
        <v>0.49031200000000003</v>
      </c>
      <c r="V86" s="1">
        <v>0.489039</v>
      </c>
      <c r="X86" s="13" t="s">
        <v>280</v>
      </c>
      <c r="Y86" s="15">
        <v>2.1978021978021978E-3</v>
      </c>
      <c r="Z86" s="15">
        <v>7.4725274725274723E-2</v>
      </c>
      <c r="AA86" s="15">
        <v>0.2087912087912088</v>
      </c>
      <c r="AB86" s="15">
        <v>5.4945054945054944E-2</v>
      </c>
      <c r="AD86" s="1">
        <f t="shared" si="19"/>
        <v>0.26593406593406593</v>
      </c>
      <c r="AE86" s="25" t="e">
        <f>VLOOKUP($X86,#REF!,3,FALSE)</f>
        <v>#REF!</v>
      </c>
      <c r="AF86" s="25" t="e">
        <f t="shared" si="17"/>
        <v>#REF!</v>
      </c>
      <c r="AG86" s="15" t="e">
        <f t="shared" si="18"/>
        <v>#REF!</v>
      </c>
    </row>
    <row r="87" spans="1:33" ht="15.75" thickBot="1">
      <c r="A87" s="5" t="s">
        <v>171</v>
      </c>
      <c r="B87" s="1">
        <v>0.236544</v>
      </c>
      <c r="C87" s="1">
        <v>0.26695999999999998</v>
      </c>
      <c r="D87" s="1">
        <v>0.25109000000000004</v>
      </c>
      <c r="E87" s="1">
        <v>0.26396999999999998</v>
      </c>
      <c r="F87" s="1">
        <v>0.27355200000000002</v>
      </c>
      <c r="G87" s="1">
        <v>0.26552399999999998</v>
      </c>
      <c r="H87" s="1">
        <v>0.34124499999999997</v>
      </c>
      <c r="I87" s="1">
        <v>0.360705</v>
      </c>
      <c r="J87" s="1">
        <v>0.32401600000000003</v>
      </c>
      <c r="L87" s="7"/>
      <c r="M87" s="6" t="s">
        <v>94</v>
      </c>
      <c r="N87" s="1">
        <v>0.32568200000000003</v>
      </c>
      <c r="O87" s="1">
        <v>0.32512999999999992</v>
      </c>
      <c r="P87" s="1">
        <v>0.43551200000000007</v>
      </c>
      <c r="Q87" s="1">
        <v>0.26967699999999994</v>
      </c>
      <c r="R87" s="1">
        <v>0.44999999999999996</v>
      </c>
      <c r="S87" s="1">
        <v>0.45084599999999997</v>
      </c>
      <c r="T87" s="1">
        <v>0.36885599999999996</v>
      </c>
      <c r="U87" s="1">
        <v>0.50419000000000003</v>
      </c>
      <c r="V87" s="1">
        <v>0.49042600000000003</v>
      </c>
      <c r="X87" s="13" t="s">
        <v>276</v>
      </c>
      <c r="Y87" s="15">
        <v>7.6530612244897957E-3</v>
      </c>
      <c r="Z87" s="15">
        <v>8.1632653061224483E-2</v>
      </c>
      <c r="AA87" s="15">
        <v>0.24744897959183673</v>
      </c>
      <c r="AB87" s="15">
        <v>1.020408163265306E-2</v>
      </c>
      <c r="AD87" s="1">
        <f t="shared" si="19"/>
        <v>0.26530612244897961</v>
      </c>
      <c r="AE87" s="25" t="e">
        <f>VLOOKUP($X87,#REF!,3,FALSE)</f>
        <v>#REF!</v>
      </c>
      <c r="AF87" s="25" t="e">
        <f t="shared" si="17"/>
        <v>#REF!</v>
      </c>
      <c r="AG87" s="15" t="e">
        <f t="shared" si="18"/>
        <v>#REF!</v>
      </c>
    </row>
    <row r="88" spans="1:33" ht="15.75" thickBot="1">
      <c r="A88" s="5" t="s">
        <v>170</v>
      </c>
      <c r="B88" s="1">
        <v>0.20306000000000002</v>
      </c>
      <c r="C88" s="1">
        <v>0.40939300000000001</v>
      </c>
      <c r="D88" s="1">
        <v>0.263712</v>
      </c>
      <c r="E88" s="1">
        <v>0.3024</v>
      </c>
      <c r="F88" s="1">
        <v>0.35925999999999997</v>
      </c>
      <c r="G88" s="1">
        <v>0.42715200000000003</v>
      </c>
      <c r="H88" s="1">
        <v>0.42413000000000001</v>
      </c>
      <c r="I88" s="1">
        <v>0.35989800000000005</v>
      </c>
      <c r="J88" s="1">
        <v>0.32624999999999998</v>
      </c>
      <c r="L88" s="7"/>
      <c r="M88" s="5" t="s">
        <v>93</v>
      </c>
      <c r="N88" s="1">
        <v>0.31999500000000003</v>
      </c>
      <c r="O88" s="1">
        <v>0.38748899999999992</v>
      </c>
      <c r="P88" s="1">
        <v>0.42924700000000005</v>
      </c>
      <c r="Q88" s="1">
        <v>0.36577200000000004</v>
      </c>
      <c r="R88" s="1">
        <v>0.41199399999999997</v>
      </c>
      <c r="S88" s="1">
        <v>0.35769600000000001</v>
      </c>
      <c r="T88" s="1">
        <v>0.40077999999999997</v>
      </c>
      <c r="U88" s="1">
        <v>0.41626200000000002</v>
      </c>
      <c r="V88" s="1">
        <v>0.49091200000000002</v>
      </c>
      <c r="X88" s="13" t="s">
        <v>357</v>
      </c>
      <c r="Y88" s="15">
        <v>4.4052863436123352E-3</v>
      </c>
      <c r="Z88" s="15">
        <v>0.43612334801762115</v>
      </c>
      <c r="AA88" s="15">
        <v>0.24229074889867841</v>
      </c>
      <c r="AB88" s="15">
        <v>1.7621145374449341E-2</v>
      </c>
      <c r="AD88" s="1">
        <f t="shared" si="19"/>
        <v>0.26431718061674009</v>
      </c>
      <c r="AE88" s="25" t="e">
        <f>VLOOKUP($X88,#REF!,3,FALSE)</f>
        <v>#REF!</v>
      </c>
      <c r="AF88" s="25" t="e">
        <f t="shared" si="17"/>
        <v>#REF!</v>
      </c>
      <c r="AG88" s="15" t="e">
        <f t="shared" si="18"/>
        <v>#REF!</v>
      </c>
    </row>
    <row r="89" spans="1:33" ht="15.75" thickBot="1">
      <c r="A89" s="6" t="s">
        <v>169</v>
      </c>
      <c r="B89" s="1">
        <v>0.15279600000000002</v>
      </c>
      <c r="C89" s="1">
        <v>0.12247399999999999</v>
      </c>
      <c r="D89" s="1">
        <v>0.21196799999999999</v>
      </c>
      <c r="E89" s="1">
        <v>0.12420200000000001</v>
      </c>
      <c r="F89" s="1">
        <v>0.17938599999999999</v>
      </c>
      <c r="G89" s="1">
        <v>0.18426000000000001</v>
      </c>
      <c r="H89" s="1">
        <v>0.16796</v>
      </c>
      <c r="I89" s="1">
        <v>0.18316000000000002</v>
      </c>
      <c r="J89" s="1">
        <v>0.33428400000000003</v>
      </c>
      <c r="L89" s="7"/>
      <c r="M89" s="6" t="s">
        <v>91</v>
      </c>
      <c r="N89" s="1">
        <v>0.29526100000000005</v>
      </c>
      <c r="O89" s="1">
        <v>0.22378199999999998</v>
      </c>
      <c r="P89" s="1">
        <v>0.41664599999999996</v>
      </c>
      <c r="Q89" s="1">
        <v>0.37535400000000008</v>
      </c>
      <c r="R89" s="1">
        <v>0.47444400000000003</v>
      </c>
      <c r="S89" s="1">
        <v>0.47794999999999999</v>
      </c>
      <c r="T89" s="1">
        <v>0.49817100000000003</v>
      </c>
      <c r="U89" s="1">
        <v>0.48011500000000001</v>
      </c>
      <c r="V89" s="1">
        <v>0.49143600000000004</v>
      </c>
      <c r="X89" s="13" t="s">
        <v>334</v>
      </c>
      <c r="Y89" s="15">
        <v>5.9016393442622951E-3</v>
      </c>
      <c r="Z89" s="15">
        <v>0.49836065573770494</v>
      </c>
      <c r="AA89" s="15">
        <v>0.23934426229508196</v>
      </c>
      <c r="AB89" s="15">
        <v>1.3770491803278689E-2</v>
      </c>
      <c r="AD89" s="1">
        <f t="shared" si="19"/>
        <v>0.25901639344262295</v>
      </c>
      <c r="AE89" s="25" t="e">
        <f>VLOOKUP($X89,#REF!,3,FALSE)</f>
        <v>#REF!</v>
      </c>
      <c r="AF89" s="25" t="e">
        <f t="shared" si="17"/>
        <v>#REF!</v>
      </c>
      <c r="AG89" s="15" t="e">
        <f t="shared" si="18"/>
        <v>#REF!</v>
      </c>
    </row>
    <row r="90" spans="1:33" ht="15.75" thickBot="1">
      <c r="A90" s="5" t="s">
        <v>168</v>
      </c>
      <c r="B90" s="1">
        <v>0.30471999999999999</v>
      </c>
      <c r="C90" s="1">
        <v>0.26172499999999999</v>
      </c>
      <c r="D90" s="1">
        <v>0.22248000000000004</v>
      </c>
      <c r="E90" s="1">
        <v>0.26227600000000006</v>
      </c>
      <c r="F90" s="1">
        <v>0.29798400000000003</v>
      </c>
      <c r="G90" s="1">
        <v>0.31399500000000002</v>
      </c>
      <c r="H90" s="1">
        <v>0.28743199999999997</v>
      </c>
      <c r="I90" s="1">
        <v>0.35297399999999995</v>
      </c>
      <c r="J90" s="1">
        <v>0.33437500000000003</v>
      </c>
      <c r="L90" s="7"/>
      <c r="M90" s="6" t="s">
        <v>90</v>
      </c>
      <c r="N90" s="1">
        <v>0.43522999999999995</v>
      </c>
      <c r="O90" s="1">
        <v>0.25312000000000001</v>
      </c>
      <c r="P90" s="1">
        <v>0.50797599999999998</v>
      </c>
      <c r="Q90" s="1">
        <v>0.41171099999999999</v>
      </c>
      <c r="R90" s="1">
        <v>0.45405899999999999</v>
      </c>
      <c r="S90" s="1">
        <v>0.58211999999999997</v>
      </c>
      <c r="T90" s="1">
        <v>0.4602</v>
      </c>
      <c r="U90" s="1">
        <v>0.620757</v>
      </c>
      <c r="V90" s="1">
        <v>0.49199999999999994</v>
      </c>
      <c r="X90" s="13" t="s">
        <v>287</v>
      </c>
      <c r="Y90" s="15">
        <v>1.3882461823229986E-2</v>
      </c>
      <c r="Z90" s="15">
        <v>0.16797778806108282</v>
      </c>
      <c r="AA90" s="15">
        <v>0.12771864877371586</v>
      </c>
      <c r="AB90" s="15">
        <v>0.11522443313280889</v>
      </c>
      <c r="AD90" s="28">
        <f>AB90+Y90</f>
        <v>0.12910689495603889</v>
      </c>
      <c r="AE90" s="25" t="e">
        <f>VLOOKUP($X90,#REF!,3,FALSE)</f>
        <v>#REF!</v>
      </c>
      <c r="AF90" s="25" t="e">
        <f t="shared" si="17"/>
        <v>#REF!</v>
      </c>
      <c r="AG90" s="15" t="e">
        <f t="shared" si="18"/>
        <v>#REF!</v>
      </c>
    </row>
    <row r="91" spans="1:33" ht="15.75" thickBot="1">
      <c r="A91" s="5" t="s">
        <v>167</v>
      </c>
      <c r="B91" s="1">
        <v>0.14288400000000001</v>
      </c>
      <c r="C91" s="1">
        <v>0.11072300000000002</v>
      </c>
      <c r="D91" s="1">
        <v>0.17139600000000002</v>
      </c>
      <c r="E91" s="1">
        <v>0.193248</v>
      </c>
      <c r="F91" s="1">
        <v>0.22664399999999998</v>
      </c>
      <c r="G91" s="1">
        <v>0.31147200000000003</v>
      </c>
      <c r="H91" s="1">
        <v>0.28238799999999997</v>
      </c>
      <c r="I91" s="1">
        <v>0.31097999999999998</v>
      </c>
      <c r="J91" s="1">
        <v>0.33472000000000002</v>
      </c>
      <c r="L91" s="7"/>
      <c r="M91" s="6" t="s">
        <v>89</v>
      </c>
      <c r="N91" s="1">
        <v>0.43532600000000005</v>
      </c>
      <c r="O91" s="1">
        <v>0.44932899999999998</v>
      </c>
      <c r="P91" s="1">
        <v>0.45674999999999999</v>
      </c>
      <c r="Q91" s="1">
        <v>0.43197700000000006</v>
      </c>
      <c r="R91" s="1">
        <v>0.53878000000000004</v>
      </c>
      <c r="S91" s="1">
        <v>0.53529600000000011</v>
      </c>
      <c r="T91" s="1">
        <v>0.52405099999999993</v>
      </c>
      <c r="U91" s="1">
        <v>0.57762600000000008</v>
      </c>
      <c r="V91" s="1">
        <v>0.49513000000000007</v>
      </c>
      <c r="X91" s="13" t="s">
        <v>353</v>
      </c>
      <c r="Y91" s="15">
        <v>2.2918258212375861E-3</v>
      </c>
      <c r="Z91" s="15">
        <v>0.58135981665393432</v>
      </c>
      <c r="AA91" s="15">
        <v>0.24980901451489687</v>
      </c>
      <c r="AB91" s="15">
        <v>3.8197097020626434E-3</v>
      </c>
      <c r="AD91" s="1">
        <f t="shared" si="19"/>
        <v>0.25592055003819708</v>
      </c>
      <c r="AE91" s="25" t="e">
        <f>VLOOKUP($X91,#REF!,3,FALSE)</f>
        <v>#REF!</v>
      </c>
      <c r="AF91" s="25" t="e">
        <f t="shared" si="17"/>
        <v>#REF!</v>
      </c>
      <c r="AG91" s="15" t="e">
        <f t="shared" si="18"/>
        <v>#REF!</v>
      </c>
    </row>
    <row r="92" spans="1:33" ht="15.75" thickBot="1">
      <c r="A92" s="5" t="s">
        <v>166</v>
      </c>
      <c r="B92" s="1">
        <v>0.10191600000000001</v>
      </c>
      <c r="C92" s="1">
        <v>0.13553799999999999</v>
      </c>
      <c r="D92" s="1">
        <v>0.12947999999999998</v>
      </c>
      <c r="E92" s="1">
        <v>0.111843</v>
      </c>
      <c r="F92" s="1">
        <v>0.18487699999999999</v>
      </c>
      <c r="G92" s="1">
        <v>0.23832200000000003</v>
      </c>
      <c r="H92" s="1">
        <v>0.19230800000000003</v>
      </c>
      <c r="I92" s="1">
        <v>0.26922499999999999</v>
      </c>
      <c r="J92" s="1">
        <v>0.33623799999999998</v>
      </c>
      <c r="L92" s="7"/>
      <c r="M92" s="5" t="s">
        <v>88</v>
      </c>
      <c r="N92" s="1">
        <v>0.39310600000000001</v>
      </c>
      <c r="O92" s="1">
        <v>0.44154899999999997</v>
      </c>
      <c r="P92" s="1">
        <v>0.62249799999999988</v>
      </c>
      <c r="Q92" s="1">
        <v>0.52564000000000011</v>
      </c>
      <c r="R92" s="1">
        <v>0.58611600000000008</v>
      </c>
      <c r="S92" s="1">
        <v>0.56019600000000003</v>
      </c>
      <c r="T92" s="1">
        <v>0.51102900000000007</v>
      </c>
      <c r="U92" s="1">
        <v>0.58643200000000006</v>
      </c>
      <c r="V92" s="1">
        <v>0.49713399999999996</v>
      </c>
      <c r="X92" s="13" t="s">
        <v>314</v>
      </c>
      <c r="Y92" s="15">
        <v>9.0163934426229511E-2</v>
      </c>
      <c r="Z92" s="15">
        <v>0.31967213114754101</v>
      </c>
      <c r="AA92" s="15">
        <v>0.13114754098360656</v>
      </c>
      <c r="AB92" s="15">
        <v>3.2786885245901641E-2</v>
      </c>
      <c r="AD92" s="1">
        <f t="shared" si="19"/>
        <v>0.25409836065573771</v>
      </c>
      <c r="AE92" s="25" t="e">
        <f>VLOOKUP($X92,#REF!,3,FALSE)</f>
        <v>#REF!</v>
      </c>
      <c r="AF92" s="25" t="e">
        <f t="shared" si="17"/>
        <v>#REF!</v>
      </c>
      <c r="AG92" s="15" t="e">
        <f t="shared" si="18"/>
        <v>#REF!</v>
      </c>
    </row>
    <row r="93" spans="1:33" ht="15.75" thickBot="1">
      <c r="A93" s="5" t="s">
        <v>165</v>
      </c>
      <c r="B93" s="1">
        <v>8.5049999999999987E-2</v>
      </c>
      <c r="C93" s="1">
        <v>0.25786800000000004</v>
      </c>
      <c r="D93" s="1">
        <v>0.190834</v>
      </c>
      <c r="E93" s="1">
        <v>0.224442</v>
      </c>
      <c r="F93" s="1">
        <v>0.20766900000000002</v>
      </c>
      <c r="G93" s="1">
        <v>0.14491300000000001</v>
      </c>
      <c r="H93" s="1">
        <v>0.40637699999999999</v>
      </c>
      <c r="I93" s="1">
        <v>0.23401299999999997</v>
      </c>
      <c r="J93" s="1">
        <v>0.33755000000000002</v>
      </c>
      <c r="L93" s="7"/>
      <c r="M93" s="6" t="s">
        <v>86</v>
      </c>
      <c r="N93" s="1">
        <v>0.34255500000000005</v>
      </c>
      <c r="O93" s="1">
        <v>0.33602000000000004</v>
      </c>
      <c r="P93" s="1">
        <v>0.34969199999999995</v>
      </c>
      <c r="Q93" s="1">
        <v>0.32854800000000001</v>
      </c>
      <c r="R93" s="1">
        <v>0.36883799999999994</v>
      </c>
      <c r="S93" s="1">
        <v>0.34823200000000004</v>
      </c>
      <c r="T93" s="1">
        <v>0.45702599999999999</v>
      </c>
      <c r="U93" s="1">
        <v>0.54912000000000005</v>
      </c>
      <c r="V93" s="1">
        <v>0.50007999999999997</v>
      </c>
      <c r="X93" s="13" t="s">
        <v>275</v>
      </c>
      <c r="Y93" s="15">
        <v>1.627906976744186E-2</v>
      </c>
      <c r="Z93" s="15">
        <v>7.441860465116279E-2</v>
      </c>
      <c r="AA93" s="15">
        <v>0.11627906976744186</v>
      </c>
      <c r="AB93" s="15">
        <v>0.1186046511627907</v>
      </c>
      <c r="AD93" s="1">
        <f t="shared" si="19"/>
        <v>0.25116279069767444</v>
      </c>
      <c r="AE93" s="25" t="e">
        <f>VLOOKUP($X93,#REF!,3,FALSE)</f>
        <v>#REF!</v>
      </c>
      <c r="AF93" s="25" t="e">
        <f t="shared" si="17"/>
        <v>#REF!</v>
      </c>
      <c r="AG93" s="15" t="e">
        <f t="shared" si="18"/>
        <v>#REF!</v>
      </c>
    </row>
    <row r="94" spans="1:33" ht="15.75" thickBot="1">
      <c r="A94" s="6" t="s">
        <v>164</v>
      </c>
      <c r="B94" s="1">
        <v>0.20592000000000002</v>
      </c>
      <c r="C94" s="1">
        <v>0.16148000000000001</v>
      </c>
      <c r="D94" s="1">
        <v>0.18884799999999999</v>
      </c>
      <c r="E94" s="1">
        <v>0.21868799999999999</v>
      </c>
      <c r="F94" s="1">
        <v>0.22017600000000004</v>
      </c>
      <c r="G94" s="1">
        <v>0.30194100000000001</v>
      </c>
      <c r="H94" s="1">
        <v>0.35548199999999996</v>
      </c>
      <c r="I94" s="1">
        <v>0.35565599999999997</v>
      </c>
      <c r="J94" s="1">
        <v>0.33821800000000002</v>
      </c>
      <c r="L94" s="7"/>
      <c r="M94" s="5" t="s">
        <v>85</v>
      </c>
      <c r="N94" s="1">
        <v>0.39414199999999994</v>
      </c>
      <c r="O94" s="1">
        <v>0.40032800000000002</v>
      </c>
      <c r="P94" s="1">
        <v>0.40159799999999996</v>
      </c>
      <c r="Q94" s="1">
        <v>0.41291999999999995</v>
      </c>
      <c r="R94" s="1">
        <v>0.489375</v>
      </c>
      <c r="S94" s="1">
        <v>0.57189299999999987</v>
      </c>
      <c r="T94" s="1">
        <v>0.51921600000000001</v>
      </c>
      <c r="U94" s="1">
        <v>0.56093800000000005</v>
      </c>
      <c r="V94" s="1">
        <v>0.50138499999999997</v>
      </c>
      <c r="X94" s="13" t="s">
        <v>205</v>
      </c>
      <c r="Y94" s="15">
        <v>7.4739140985197766E-2</v>
      </c>
      <c r="Z94" s="15">
        <v>0.11283669012375637</v>
      </c>
      <c r="AA94" s="15">
        <v>2.4508614413977191E-2</v>
      </c>
      <c r="AB94" s="15">
        <v>0.15044892016500849</v>
      </c>
      <c r="AD94" s="28">
        <f>AB94+Y94</f>
        <v>0.22518806115020626</v>
      </c>
      <c r="AE94" s="25" t="e">
        <f>VLOOKUP($X94,#REF!,3,FALSE)</f>
        <v>#REF!</v>
      </c>
      <c r="AF94" s="25" t="e">
        <f t="shared" si="17"/>
        <v>#REF!</v>
      </c>
      <c r="AG94" s="15" t="e">
        <f t="shared" si="18"/>
        <v>#REF!</v>
      </c>
    </row>
    <row r="95" spans="1:33" ht="15.75" thickBot="1">
      <c r="A95" s="5" t="s">
        <v>163</v>
      </c>
      <c r="B95" s="1">
        <v>9.9802000000000002E-2</v>
      </c>
      <c r="C95" s="1">
        <v>0.20309099999999999</v>
      </c>
      <c r="D95" s="1">
        <v>0.29025200000000001</v>
      </c>
      <c r="E95" s="1">
        <v>0.28847999999999996</v>
      </c>
      <c r="F95" s="1">
        <v>0.27688800000000002</v>
      </c>
      <c r="G95" s="1">
        <v>0.35464500000000004</v>
      </c>
      <c r="H95" s="1">
        <v>0.40816999999999992</v>
      </c>
      <c r="I95" s="1">
        <v>0.25083800000000001</v>
      </c>
      <c r="J95" s="1">
        <v>0.33930400000000005</v>
      </c>
      <c r="L95" s="7"/>
      <c r="M95" s="5" t="s">
        <v>84</v>
      </c>
      <c r="N95" s="1">
        <v>0.31813600000000003</v>
      </c>
      <c r="O95" s="1">
        <v>0.36674400000000001</v>
      </c>
      <c r="P95" s="1">
        <v>0.41477600000000003</v>
      </c>
      <c r="Q95" s="1">
        <v>0.31651200000000002</v>
      </c>
      <c r="R95" s="1">
        <v>0.40553600000000001</v>
      </c>
      <c r="S95" s="1">
        <v>0.49013599999999996</v>
      </c>
      <c r="T95" s="1">
        <v>0.48156799999999994</v>
      </c>
      <c r="U95" s="1">
        <v>0.40585900000000003</v>
      </c>
      <c r="V95" s="1">
        <v>0.50212800000000002</v>
      </c>
      <c r="X95" s="13" t="s">
        <v>8</v>
      </c>
      <c r="Y95" s="15">
        <v>1.9370460048426151E-2</v>
      </c>
      <c r="Z95" s="15">
        <v>0.14285714285714285</v>
      </c>
      <c r="AA95" s="15">
        <v>0.14769975786924938</v>
      </c>
      <c r="AB95" s="15">
        <v>8.2324455205811137E-2</v>
      </c>
      <c r="AD95" s="1">
        <f t="shared" si="19"/>
        <v>0.24939467312348668</v>
      </c>
      <c r="AE95" s="25" t="e">
        <f>VLOOKUP($X95,#REF!,3,FALSE)</f>
        <v>#REF!</v>
      </c>
      <c r="AF95" s="25" t="e">
        <f t="shared" si="17"/>
        <v>#REF!</v>
      </c>
      <c r="AG95" s="15" t="e">
        <f t="shared" si="18"/>
        <v>#REF!</v>
      </c>
    </row>
    <row r="96" spans="1:33" ht="15.75" thickBot="1">
      <c r="A96" s="5" t="s">
        <v>162</v>
      </c>
      <c r="B96" s="1">
        <v>0.24232800000000002</v>
      </c>
      <c r="C96" s="1">
        <v>0.27844400000000002</v>
      </c>
      <c r="D96" s="1">
        <v>0.266789</v>
      </c>
      <c r="E96" s="1">
        <v>0.28119</v>
      </c>
      <c r="F96" s="1">
        <v>0.34002799999999994</v>
      </c>
      <c r="G96" s="1">
        <v>0.35477599999999998</v>
      </c>
      <c r="H96" s="1">
        <v>0.33628799999999998</v>
      </c>
      <c r="I96" s="1">
        <v>0.33794600000000002</v>
      </c>
      <c r="J96" s="1">
        <v>0.341055</v>
      </c>
      <c r="L96" s="7"/>
      <c r="M96" s="6" t="s">
        <v>83</v>
      </c>
      <c r="N96" s="1">
        <v>0.37678100000000003</v>
      </c>
      <c r="O96" s="1">
        <v>0.340584</v>
      </c>
      <c r="P96" s="1">
        <v>0.36799999999999999</v>
      </c>
      <c r="Q96" s="1">
        <v>0.38953599999999999</v>
      </c>
      <c r="R96" s="1">
        <v>0.36829199999999995</v>
      </c>
      <c r="S96" s="1">
        <v>0.45081300000000007</v>
      </c>
      <c r="T96" s="1">
        <v>0.433888</v>
      </c>
      <c r="U96" s="1">
        <v>0.49624800000000008</v>
      </c>
      <c r="V96" s="1">
        <v>0.50273099999999993</v>
      </c>
      <c r="X96" s="13" t="s">
        <v>312</v>
      </c>
      <c r="Y96" s="15">
        <v>6.1594202898550728E-2</v>
      </c>
      <c r="Z96" s="15">
        <v>0.10869565217391304</v>
      </c>
      <c r="AA96" s="15">
        <v>3.2608695652173912E-2</v>
      </c>
      <c r="AB96" s="15">
        <v>0.15217391304347827</v>
      </c>
      <c r="AD96" s="1">
        <f t="shared" si="19"/>
        <v>0.24637681159420291</v>
      </c>
      <c r="AE96" s="25" t="e">
        <f>VLOOKUP($X96,#REF!,3,FALSE)</f>
        <v>#REF!</v>
      </c>
      <c r="AF96" s="25" t="e">
        <f t="shared" si="17"/>
        <v>#REF!</v>
      </c>
      <c r="AG96" s="15" t="e">
        <f t="shared" si="18"/>
        <v>#REF!</v>
      </c>
    </row>
    <row r="97" spans="1:39" ht="15.75" thickBot="1">
      <c r="A97" s="5" t="s">
        <v>161</v>
      </c>
      <c r="B97" s="1">
        <v>9.9659999999999999E-2</v>
      </c>
      <c r="C97" s="1">
        <v>0.13423200000000002</v>
      </c>
      <c r="D97" s="1">
        <v>0.22373999999999999</v>
      </c>
      <c r="E97" s="1">
        <v>0.209066</v>
      </c>
      <c r="F97" s="1">
        <v>0.176792</v>
      </c>
      <c r="G97" s="1">
        <v>0.20221200000000003</v>
      </c>
      <c r="H97" s="1">
        <v>0.23834999999999998</v>
      </c>
      <c r="I97" s="1">
        <v>0.25447599999999998</v>
      </c>
      <c r="J97" s="1">
        <v>0.34133000000000002</v>
      </c>
      <c r="L97" s="7"/>
      <c r="M97" s="5" t="s">
        <v>82</v>
      </c>
      <c r="N97" s="1">
        <v>0.29554999999999998</v>
      </c>
      <c r="O97" s="1">
        <v>0.34813800000000006</v>
      </c>
      <c r="P97" s="1">
        <v>0.37784799999999996</v>
      </c>
      <c r="Q97" s="1">
        <v>0.45646199999999998</v>
      </c>
      <c r="R97" s="1">
        <v>0.46001700000000001</v>
      </c>
      <c r="S97" s="1">
        <v>0.48647499999999994</v>
      </c>
      <c r="T97" s="1">
        <v>0.45824999999999999</v>
      </c>
      <c r="U97" s="1">
        <v>0.50078200000000006</v>
      </c>
      <c r="V97" s="1">
        <v>0.50375399999999992</v>
      </c>
      <c r="X97" s="13" t="s">
        <v>304</v>
      </c>
      <c r="Y97" s="15">
        <v>0.1076923076923077</v>
      </c>
      <c r="Z97" s="15">
        <v>0.1076923076923077</v>
      </c>
      <c r="AA97" s="15">
        <v>0.12307692307692308</v>
      </c>
      <c r="AB97" s="15">
        <v>1.5384615384615385E-2</v>
      </c>
      <c r="AD97" s="1">
        <f t="shared" si="19"/>
        <v>0.24615384615384617</v>
      </c>
      <c r="AE97" s="25" t="e">
        <f>VLOOKUP($X97,#REF!,3,FALSE)</f>
        <v>#REF!</v>
      </c>
      <c r="AF97" s="25" t="e">
        <f t="shared" si="17"/>
        <v>#REF!</v>
      </c>
      <c r="AG97" s="15" t="e">
        <f t="shared" si="18"/>
        <v>#REF!</v>
      </c>
    </row>
    <row r="98" spans="1:39" ht="15.75" thickBot="1">
      <c r="A98" s="5" t="s">
        <v>160</v>
      </c>
      <c r="B98" s="1">
        <v>0.29156399999999999</v>
      </c>
      <c r="C98" s="1">
        <v>0.34196800000000005</v>
      </c>
      <c r="D98" s="1">
        <v>0.36302199999999996</v>
      </c>
      <c r="E98" s="1">
        <v>0.31644</v>
      </c>
      <c r="F98" s="1">
        <v>0.28899999999999998</v>
      </c>
      <c r="G98" s="1">
        <v>0.44297399999999998</v>
      </c>
      <c r="H98" s="1">
        <v>0.32551799999999997</v>
      </c>
      <c r="I98" s="1">
        <v>0.47507500000000003</v>
      </c>
      <c r="J98" s="1">
        <v>0.34162999999999993</v>
      </c>
      <c r="L98" s="7"/>
      <c r="M98" s="5" t="s">
        <v>81</v>
      </c>
      <c r="N98" s="1">
        <v>0.31048999999999999</v>
      </c>
      <c r="O98" s="1">
        <v>0.28566000000000003</v>
      </c>
      <c r="P98" s="1">
        <v>0.32540400000000003</v>
      </c>
      <c r="Q98" s="1">
        <v>0.37468000000000007</v>
      </c>
      <c r="R98" s="1">
        <v>0.35826199999999997</v>
      </c>
      <c r="S98" s="1">
        <v>0.37070000000000003</v>
      </c>
      <c r="T98" s="1">
        <v>0.43055999999999994</v>
      </c>
      <c r="U98" s="1">
        <v>0.39368000000000003</v>
      </c>
      <c r="V98" s="1">
        <v>0.50461199999999995</v>
      </c>
      <c r="X98" s="13" t="s">
        <v>318</v>
      </c>
      <c r="Y98" s="15">
        <v>0</v>
      </c>
      <c r="Z98" s="15">
        <v>0.69117647058823528</v>
      </c>
      <c r="AA98" s="15">
        <v>0.24509803921568626</v>
      </c>
      <c r="AB98" s="15">
        <v>0</v>
      </c>
      <c r="AD98" s="1">
        <f t="shared" ref="AD98:AD120" si="20">AB98+Y98+AA98</f>
        <v>0.24509803921568626</v>
      </c>
      <c r="AE98" s="25" t="e">
        <f>VLOOKUP($X98,#REF!,3,FALSE)</f>
        <v>#REF!</v>
      </c>
      <c r="AF98" s="25" t="e">
        <f t="shared" ref="AF98:AF121" si="21">AE98*AD98</f>
        <v>#REF!</v>
      </c>
      <c r="AG98" s="15" t="e">
        <f t="shared" ref="AG98:AG121" si="22">AF98/$AF$122</f>
        <v>#REF!</v>
      </c>
    </row>
    <row r="99" spans="1:39" ht="15.75" thickBot="1">
      <c r="A99" s="5" t="s">
        <v>159</v>
      </c>
      <c r="B99" s="1">
        <v>9.6067999999999987E-2</v>
      </c>
      <c r="C99" s="1">
        <v>0.11696400000000001</v>
      </c>
      <c r="D99" s="1">
        <v>0.16880000000000003</v>
      </c>
      <c r="E99" s="1">
        <v>0.13020000000000001</v>
      </c>
      <c r="F99" s="1">
        <v>0.129498</v>
      </c>
      <c r="G99" s="1">
        <v>0.23739200000000005</v>
      </c>
      <c r="H99" s="1">
        <v>0.28716799999999992</v>
      </c>
      <c r="I99" s="1">
        <v>0.28304399999999996</v>
      </c>
      <c r="J99" s="1">
        <v>0.34306399999999998</v>
      </c>
      <c r="L99" s="7"/>
      <c r="M99" s="5" t="s">
        <v>80</v>
      </c>
      <c r="N99" s="1">
        <v>0.34619200000000006</v>
      </c>
      <c r="O99" s="1">
        <v>0.36563799999999996</v>
      </c>
      <c r="P99" s="1">
        <v>0.397532</v>
      </c>
      <c r="Q99" s="1">
        <v>0.38569999999999999</v>
      </c>
      <c r="R99" s="1">
        <v>0.34584000000000004</v>
      </c>
      <c r="S99" s="1">
        <v>0.47791500000000003</v>
      </c>
      <c r="T99" s="1">
        <v>0.43247799999999997</v>
      </c>
      <c r="U99" s="1">
        <v>0.47539199999999998</v>
      </c>
      <c r="V99" s="1">
        <v>0.50505</v>
      </c>
      <c r="X99" s="13" t="s">
        <v>335</v>
      </c>
      <c r="Y99" s="15">
        <v>1.3986013986013986E-2</v>
      </c>
      <c r="Z99" s="15">
        <v>6.9930069930069935E-2</v>
      </c>
      <c r="AA99" s="15">
        <v>3.4965034965034968E-2</v>
      </c>
      <c r="AB99" s="15">
        <v>0.19580419580419581</v>
      </c>
      <c r="AD99" s="1">
        <f t="shared" si="20"/>
        <v>0.24475524475524477</v>
      </c>
      <c r="AE99" s="25" t="e">
        <f>VLOOKUP($X99,#REF!,3,FALSE)</f>
        <v>#REF!</v>
      </c>
      <c r="AF99" s="25" t="e">
        <f t="shared" si="21"/>
        <v>#REF!</v>
      </c>
      <c r="AG99" s="15" t="e">
        <f t="shared" si="22"/>
        <v>#REF!</v>
      </c>
    </row>
    <row r="100" spans="1:39" ht="15.75" thickBot="1">
      <c r="A100" s="5" t="s">
        <v>158</v>
      </c>
      <c r="B100" s="1">
        <v>0</v>
      </c>
      <c r="C100" s="1">
        <v>0.13439700000000002</v>
      </c>
      <c r="D100" s="1">
        <v>0</v>
      </c>
      <c r="E100" s="1">
        <v>0.35287199999999996</v>
      </c>
      <c r="F100" s="1">
        <v>0.51406499999999999</v>
      </c>
      <c r="G100" s="1">
        <v>0.445523</v>
      </c>
      <c r="H100" s="1">
        <v>0.57807100000000011</v>
      </c>
      <c r="I100" s="1">
        <v>0.386764</v>
      </c>
      <c r="J100" s="1">
        <v>0.34899199999999997</v>
      </c>
      <c r="L100" s="7"/>
      <c r="M100" s="5" t="s">
        <v>79</v>
      </c>
      <c r="N100" s="1">
        <v>0.48334599999999994</v>
      </c>
      <c r="O100" s="1">
        <v>0.43452000000000002</v>
      </c>
      <c r="P100" s="1">
        <v>0.39211000000000001</v>
      </c>
      <c r="Q100" s="1">
        <v>0.54012499999999997</v>
      </c>
      <c r="R100" s="1">
        <v>0.58116600000000007</v>
      </c>
      <c r="S100" s="1">
        <v>0.63141400000000003</v>
      </c>
      <c r="T100" s="1">
        <v>0.58579999999999999</v>
      </c>
      <c r="U100" s="1">
        <v>0.66846000000000005</v>
      </c>
      <c r="V100" s="1">
        <v>0.51147999999999993</v>
      </c>
      <c r="X100" s="13" t="s">
        <v>315</v>
      </c>
      <c r="Y100" s="15">
        <v>1.7467248908296942E-2</v>
      </c>
      <c r="Z100" s="15">
        <v>0.1222707423580786</v>
      </c>
      <c r="AA100" s="15">
        <v>2.1834061135371178E-2</v>
      </c>
      <c r="AB100" s="15">
        <v>0.20524017467248909</v>
      </c>
      <c r="AD100" s="1">
        <f t="shared" si="20"/>
        <v>0.24454148471615722</v>
      </c>
      <c r="AE100" s="25" t="e">
        <f>VLOOKUP($X100,#REF!,3,FALSE)</f>
        <v>#REF!</v>
      </c>
      <c r="AF100" s="25" t="e">
        <f t="shared" si="21"/>
        <v>#REF!</v>
      </c>
      <c r="AG100" s="15" t="e">
        <f t="shared" si="22"/>
        <v>#REF!</v>
      </c>
    </row>
    <row r="101" spans="1:39" ht="15.75" thickBot="1">
      <c r="A101" s="5" t="s">
        <v>157</v>
      </c>
      <c r="B101" s="1">
        <v>0.366786</v>
      </c>
      <c r="C101" s="1">
        <v>0.340032</v>
      </c>
      <c r="D101" s="1">
        <v>0.32102400000000003</v>
      </c>
      <c r="E101" s="1">
        <v>0.300398</v>
      </c>
      <c r="F101" s="1">
        <v>0.33909</v>
      </c>
      <c r="G101" s="1">
        <v>0.37826099999999996</v>
      </c>
      <c r="H101" s="1">
        <v>0.45052799999999998</v>
      </c>
      <c r="I101" s="1">
        <v>0.41729799999999995</v>
      </c>
      <c r="J101" s="1">
        <v>0.35068600000000005</v>
      </c>
      <c r="L101" s="7"/>
      <c r="M101" s="5" t="s">
        <v>78</v>
      </c>
      <c r="N101" s="1">
        <v>0.34194000000000002</v>
      </c>
      <c r="O101" s="1">
        <v>0.33524400000000004</v>
      </c>
      <c r="P101" s="1">
        <v>0.36401400000000006</v>
      </c>
      <c r="Q101" s="1">
        <v>0.39198300000000003</v>
      </c>
      <c r="R101" s="1">
        <v>0.43339800000000006</v>
      </c>
      <c r="S101" s="1">
        <v>0.48944000000000004</v>
      </c>
      <c r="T101" s="1">
        <v>0.485904</v>
      </c>
      <c r="U101" s="1">
        <v>0.52165800000000007</v>
      </c>
      <c r="V101" s="1">
        <v>0.51968700000000001</v>
      </c>
      <c r="X101" s="13" t="s">
        <v>328</v>
      </c>
      <c r="Y101" s="15">
        <v>1.1049723756906077E-2</v>
      </c>
      <c r="Z101" s="15">
        <v>4.4198895027624308E-2</v>
      </c>
      <c r="AA101" s="15">
        <v>1.1049723756906077E-2</v>
      </c>
      <c r="AB101" s="15">
        <v>0.22099447513812154</v>
      </c>
      <c r="AD101" s="1">
        <f t="shared" si="20"/>
        <v>0.24309392265193369</v>
      </c>
      <c r="AE101" s="25" t="e">
        <f>VLOOKUP($X101,#REF!,3,FALSE)</f>
        <v>#REF!</v>
      </c>
      <c r="AF101" s="25" t="e">
        <f t="shared" si="21"/>
        <v>#REF!</v>
      </c>
      <c r="AG101" s="15" t="e">
        <f t="shared" si="22"/>
        <v>#REF!</v>
      </c>
    </row>
    <row r="102" spans="1:39" ht="15.75" thickBot="1">
      <c r="A102" s="5" t="s">
        <v>156</v>
      </c>
      <c r="B102" s="1">
        <v>0.19453200000000001</v>
      </c>
      <c r="C102" s="1">
        <v>0.38216000000000006</v>
      </c>
      <c r="D102" s="1">
        <v>0.34850000000000003</v>
      </c>
      <c r="E102" s="1">
        <v>0.33062400000000003</v>
      </c>
      <c r="F102" s="1">
        <v>0.36433800000000005</v>
      </c>
      <c r="G102" s="1">
        <v>0.561056</v>
      </c>
      <c r="H102" s="1">
        <v>0.47308800000000001</v>
      </c>
      <c r="I102" s="1">
        <v>0.38390000000000002</v>
      </c>
      <c r="J102" s="1">
        <v>0.354993</v>
      </c>
      <c r="L102" s="7"/>
      <c r="M102" s="6" t="s">
        <v>77</v>
      </c>
      <c r="N102" s="1">
        <v>0.25268499999999999</v>
      </c>
      <c r="O102" s="1">
        <v>0.36765999999999999</v>
      </c>
      <c r="P102" s="1">
        <v>0.40631600000000001</v>
      </c>
      <c r="Q102" s="1">
        <v>0.38685599999999998</v>
      </c>
      <c r="R102" s="1">
        <v>0.36638999999999999</v>
      </c>
      <c r="S102" s="1">
        <v>0.43942499999999995</v>
      </c>
      <c r="T102" s="1">
        <v>0.50986999999999993</v>
      </c>
      <c r="U102" s="1">
        <v>0.58297799999999989</v>
      </c>
      <c r="V102" s="1">
        <v>0.52619399999999994</v>
      </c>
      <c r="X102" s="13" t="s">
        <v>346</v>
      </c>
      <c r="Y102" s="15">
        <v>6.7340067340067337E-3</v>
      </c>
      <c r="Z102" s="15">
        <v>0.63636363636363635</v>
      </c>
      <c r="AA102" s="15">
        <v>0.23232323232323232</v>
      </c>
      <c r="AB102" s="15">
        <v>3.3670033670033669E-3</v>
      </c>
      <c r="AD102" s="1">
        <f t="shared" si="20"/>
        <v>0.24242424242424243</v>
      </c>
      <c r="AE102" s="25" t="e">
        <f>VLOOKUP($X102,#REF!,3,FALSE)</f>
        <v>#REF!</v>
      </c>
      <c r="AF102" s="25" t="e">
        <f t="shared" si="21"/>
        <v>#REF!</v>
      </c>
      <c r="AG102" s="15" t="e">
        <f t="shared" si="22"/>
        <v>#REF!</v>
      </c>
    </row>
    <row r="103" spans="1:39" ht="15.75" thickBot="1">
      <c r="A103" s="5" t="s">
        <v>155</v>
      </c>
      <c r="B103" s="1">
        <v>0.23484000000000002</v>
      </c>
      <c r="C103" s="1">
        <v>0.20565600000000001</v>
      </c>
      <c r="D103" s="1">
        <v>0.27076500000000003</v>
      </c>
      <c r="E103" s="1">
        <v>0.25127500000000003</v>
      </c>
      <c r="F103" s="1">
        <v>0.27604799999999996</v>
      </c>
      <c r="G103" s="1">
        <v>0.31180799999999997</v>
      </c>
      <c r="H103" s="1">
        <v>0.32817600000000002</v>
      </c>
      <c r="I103" s="1">
        <v>0.38374799999999998</v>
      </c>
      <c r="J103" s="1">
        <v>0.35694199999999998</v>
      </c>
      <c r="L103" s="7"/>
      <c r="M103" s="6" t="s">
        <v>76</v>
      </c>
      <c r="N103" s="1">
        <v>0.34408499999999997</v>
      </c>
      <c r="O103" s="1">
        <v>0.36633600000000005</v>
      </c>
      <c r="P103" s="1">
        <v>0.54022499999999996</v>
      </c>
      <c r="Q103" s="1">
        <v>0.43630799999999997</v>
      </c>
      <c r="R103" s="1" t="e">
        <v>#VALUE!</v>
      </c>
      <c r="S103" s="1">
        <v>0</v>
      </c>
      <c r="T103" s="1">
        <v>0.67520000000000013</v>
      </c>
      <c r="U103" s="1">
        <v>0.64876800000000012</v>
      </c>
      <c r="V103" s="1">
        <v>0.52715400000000001</v>
      </c>
      <c r="X103" s="33" t="s">
        <v>194</v>
      </c>
      <c r="Y103" s="15">
        <v>9.8336616520763587E-2</v>
      </c>
      <c r="Z103" s="15">
        <v>4.8461613208130527E-2</v>
      </c>
      <c r="AA103" s="15">
        <v>3.6924816480128617E-2</v>
      </c>
      <c r="AB103" s="15">
        <v>0.10532406384989797</v>
      </c>
      <c r="AC103" t="s">
        <v>194</v>
      </c>
      <c r="AD103" s="28">
        <f t="shared" ref="AD103:AD104" si="23">AB103+Y103</f>
        <v>0.20366068037066154</v>
      </c>
      <c r="AE103" s="25" t="e">
        <f>VLOOKUP($X103,#REF!,3,FALSE)</f>
        <v>#REF!</v>
      </c>
      <c r="AF103" s="25" t="e">
        <f t="shared" si="21"/>
        <v>#REF!</v>
      </c>
      <c r="AG103" s="15" t="e">
        <f t="shared" si="22"/>
        <v>#REF!</v>
      </c>
      <c r="AH103" t="s">
        <v>368</v>
      </c>
      <c r="AI103">
        <v>36.25</v>
      </c>
      <c r="AJ103" s="27">
        <v>113.69304702232496</v>
      </c>
      <c r="AK103" s="15">
        <v>1.0195850807263442</v>
      </c>
      <c r="AL103" t="s">
        <v>381</v>
      </c>
      <c r="AM103">
        <v>2018</v>
      </c>
    </row>
    <row r="104" spans="1:39" ht="15.75" thickBot="1">
      <c r="A104" s="5" t="s">
        <v>154</v>
      </c>
      <c r="B104" s="1">
        <v>0.10479599999999999</v>
      </c>
      <c r="C104" s="1">
        <v>0.10809300000000001</v>
      </c>
      <c r="D104" s="1">
        <v>0.13622400000000001</v>
      </c>
      <c r="E104" s="1">
        <v>0.24532199999999998</v>
      </c>
      <c r="F104" s="1">
        <v>0.26280000000000003</v>
      </c>
      <c r="G104" s="1">
        <v>0.20774699999999999</v>
      </c>
      <c r="H104" s="1">
        <v>0.258687</v>
      </c>
      <c r="I104" s="1">
        <v>0.30076800000000004</v>
      </c>
      <c r="J104" s="1">
        <v>0.36072799999999999</v>
      </c>
      <c r="L104" s="7"/>
      <c r="M104" s="6" t="s">
        <v>75</v>
      </c>
      <c r="N104" s="1">
        <v>0.35734800000000005</v>
      </c>
      <c r="O104" s="1">
        <v>0.40709999999999996</v>
      </c>
      <c r="P104" s="1">
        <v>0.36093600000000003</v>
      </c>
      <c r="Q104" s="1">
        <v>0.43247799999999997</v>
      </c>
      <c r="R104" s="1">
        <v>0.4215040000000001</v>
      </c>
      <c r="S104" s="1">
        <v>0.39444000000000001</v>
      </c>
      <c r="T104" s="1">
        <v>0.36964400000000003</v>
      </c>
      <c r="U104" s="1">
        <v>0.44146600000000003</v>
      </c>
      <c r="V104" s="1">
        <v>0.52998400000000001</v>
      </c>
      <c r="X104" s="13" t="s">
        <v>5</v>
      </c>
      <c r="Y104" s="15">
        <v>1.2850467289719626E-2</v>
      </c>
      <c r="Z104" s="15">
        <v>5.2570093457943924E-2</v>
      </c>
      <c r="AA104" s="15">
        <v>6.191588785046729E-2</v>
      </c>
      <c r="AB104" s="15">
        <v>0.16238317757009346</v>
      </c>
      <c r="AD104" s="28">
        <f t="shared" si="23"/>
        <v>0.17523364485981308</v>
      </c>
      <c r="AE104" s="25" t="e">
        <f>VLOOKUP($X104,#REF!,3,FALSE)</f>
        <v>#REF!</v>
      </c>
      <c r="AF104" s="25" t="e">
        <f t="shared" si="21"/>
        <v>#REF!</v>
      </c>
      <c r="AG104" s="15" t="e">
        <f t="shared" si="22"/>
        <v>#REF!</v>
      </c>
    </row>
    <row r="105" spans="1:39" ht="15.75" thickBot="1">
      <c r="A105" s="5" t="s">
        <v>153</v>
      </c>
      <c r="B105" s="1">
        <v>0.24970000000000001</v>
      </c>
      <c r="C105" s="1">
        <v>0.27658799999999995</v>
      </c>
      <c r="D105" s="1">
        <v>0.302784</v>
      </c>
      <c r="E105" s="1">
        <v>0.32035800000000003</v>
      </c>
      <c r="F105" s="1">
        <v>0.33411299999999999</v>
      </c>
      <c r="G105" s="1">
        <v>0.331071</v>
      </c>
      <c r="H105" s="1">
        <v>0.34162799999999999</v>
      </c>
      <c r="I105" s="1">
        <v>0.31361200000000006</v>
      </c>
      <c r="J105" s="1">
        <v>0.36103600000000002</v>
      </c>
      <c r="L105" s="7"/>
      <c r="M105" s="5" t="s">
        <v>74</v>
      </c>
      <c r="N105" s="1">
        <v>0.41068500000000002</v>
      </c>
      <c r="O105" s="1">
        <v>0.39790500000000001</v>
      </c>
      <c r="P105" s="1">
        <v>0.43180000000000002</v>
      </c>
      <c r="Q105" s="1">
        <v>0.45210000000000006</v>
      </c>
      <c r="R105" s="1">
        <v>0.55420999999999998</v>
      </c>
      <c r="S105" s="1">
        <v>0.56997600000000004</v>
      </c>
      <c r="T105" s="1">
        <v>0.50974700000000006</v>
      </c>
      <c r="U105" s="1">
        <v>0.62672399999999995</v>
      </c>
      <c r="V105" s="1">
        <v>0.53471199999999997</v>
      </c>
      <c r="X105" s="13" t="s">
        <v>264</v>
      </c>
      <c r="Y105" s="15">
        <v>0</v>
      </c>
      <c r="Z105" s="15">
        <v>0.53069577080491137</v>
      </c>
      <c r="AA105" s="15">
        <v>0.19236016371077763</v>
      </c>
      <c r="AB105" s="15">
        <v>4.3656207366984993E-2</v>
      </c>
      <c r="AD105" s="1">
        <f t="shared" si="20"/>
        <v>0.23601637107776263</v>
      </c>
      <c r="AE105" s="25" t="e">
        <f>VLOOKUP($X105,#REF!,3,FALSE)</f>
        <v>#REF!</v>
      </c>
      <c r="AF105" s="25" t="e">
        <f t="shared" si="21"/>
        <v>#REF!</v>
      </c>
      <c r="AG105" s="15" t="e">
        <f t="shared" si="22"/>
        <v>#REF!</v>
      </c>
    </row>
    <row r="106" spans="1:39" ht="15.75" thickBot="1">
      <c r="A106" s="5" t="s">
        <v>152</v>
      </c>
      <c r="B106" s="1">
        <v>0</v>
      </c>
      <c r="C106" s="1">
        <v>6.8102999999999983E-2</v>
      </c>
      <c r="D106" s="1">
        <v>0.131159</v>
      </c>
      <c r="E106" s="1">
        <v>6.1059999999999989E-2</v>
      </c>
      <c r="F106" s="1" t="e">
        <v>#VALUE!</v>
      </c>
      <c r="G106" s="1">
        <v>0.22928399999999999</v>
      </c>
      <c r="H106" s="1">
        <v>0.28439999999999999</v>
      </c>
      <c r="I106" s="1">
        <v>0.31964399999999993</v>
      </c>
      <c r="J106" s="1">
        <v>0.3619</v>
      </c>
      <c r="L106" s="7"/>
      <c r="M106" s="6" t="s">
        <v>73</v>
      </c>
      <c r="N106" s="1">
        <v>0.46648899999999993</v>
      </c>
      <c r="O106" s="1">
        <v>0.34633800000000003</v>
      </c>
      <c r="P106" s="1">
        <v>0.41912400000000005</v>
      </c>
      <c r="Q106" s="1">
        <v>0.58017599999999991</v>
      </c>
      <c r="R106" s="1" t="e">
        <v>#VALUE!</v>
      </c>
      <c r="S106" s="1">
        <v>0.42954800000000004</v>
      </c>
      <c r="T106" s="1">
        <v>0.53217099999999995</v>
      </c>
      <c r="U106" s="1">
        <v>0.66398399999999991</v>
      </c>
      <c r="V106" s="1">
        <v>0.53474999999999995</v>
      </c>
      <c r="X106" s="13" t="s">
        <v>289</v>
      </c>
      <c r="Y106" s="15">
        <v>3.2520325203252036E-2</v>
      </c>
      <c r="Z106" s="15">
        <v>0.3983739837398374</v>
      </c>
      <c r="AA106" s="15">
        <v>0.2032520325203252</v>
      </c>
      <c r="AB106" s="15">
        <v>0</v>
      </c>
      <c r="AD106" s="1">
        <f t="shared" si="20"/>
        <v>0.23577235772357724</v>
      </c>
      <c r="AE106" s="25" t="e">
        <f>VLOOKUP($X106,#REF!,3,FALSE)</f>
        <v>#REF!</v>
      </c>
      <c r="AF106" s="25" t="e">
        <f t="shared" si="21"/>
        <v>#REF!</v>
      </c>
      <c r="AG106" s="15" t="e">
        <f t="shared" si="22"/>
        <v>#REF!</v>
      </c>
    </row>
    <row r="107" spans="1:39" ht="15.75" thickBot="1">
      <c r="A107" s="5" t="s">
        <v>151</v>
      </c>
      <c r="B107" s="1">
        <v>0.24187799999999998</v>
      </c>
      <c r="C107" s="1">
        <v>0.27461999999999998</v>
      </c>
      <c r="D107" s="1">
        <v>0.28118399999999999</v>
      </c>
      <c r="E107" s="1">
        <v>0.30953700000000001</v>
      </c>
      <c r="F107" s="1">
        <v>0.31474600000000003</v>
      </c>
      <c r="G107" s="1">
        <v>0.34799099999999999</v>
      </c>
      <c r="H107" s="1">
        <v>0.33083200000000001</v>
      </c>
      <c r="I107" s="1">
        <v>0.38092000000000004</v>
      </c>
      <c r="J107" s="1">
        <v>0.36191999999999996</v>
      </c>
      <c r="L107" s="7"/>
      <c r="M107" s="6" t="s">
        <v>72</v>
      </c>
      <c r="N107" s="1">
        <v>0.337584</v>
      </c>
      <c r="O107" s="1">
        <v>0.41509999999999997</v>
      </c>
      <c r="P107" s="1">
        <v>0.36633600000000005</v>
      </c>
      <c r="Q107" s="1">
        <v>0.42965999999999999</v>
      </c>
      <c r="R107" s="1">
        <v>0.49876399999999993</v>
      </c>
      <c r="S107" s="1">
        <v>0</v>
      </c>
      <c r="T107" s="1">
        <v>0.53595000000000004</v>
      </c>
      <c r="U107" s="1">
        <v>0.45397299999999996</v>
      </c>
      <c r="V107" s="1">
        <v>0.54087200000000002</v>
      </c>
      <c r="X107" s="13" t="s">
        <v>339</v>
      </c>
      <c r="Y107" s="15">
        <v>1.2121212121212121E-3</v>
      </c>
      <c r="Z107" s="15">
        <v>0.60606060606060608</v>
      </c>
      <c r="AA107" s="15">
        <v>0.2290909090909091</v>
      </c>
      <c r="AB107" s="15">
        <v>4.8484848484848485E-3</v>
      </c>
      <c r="AD107" s="1">
        <f t="shared" si="20"/>
        <v>0.23515151515151517</v>
      </c>
      <c r="AE107" s="25" t="e">
        <f>VLOOKUP($X107,#REF!,3,FALSE)</f>
        <v>#REF!</v>
      </c>
      <c r="AF107" s="25" t="e">
        <f t="shared" si="21"/>
        <v>#REF!</v>
      </c>
      <c r="AG107" s="15" t="e">
        <f t="shared" si="22"/>
        <v>#REF!</v>
      </c>
    </row>
    <row r="108" spans="1:39" ht="15.75" thickBot="1">
      <c r="A108" s="6" t="s">
        <v>150</v>
      </c>
      <c r="B108" s="1">
        <v>0.16231600000000002</v>
      </c>
      <c r="C108" s="1">
        <v>0.19647899999999999</v>
      </c>
      <c r="D108" s="1">
        <v>0.20941199999999996</v>
      </c>
      <c r="E108" s="1">
        <v>0.18127199999999999</v>
      </c>
      <c r="F108" s="1">
        <v>0.30302400000000002</v>
      </c>
      <c r="G108" s="1">
        <v>0.29580000000000001</v>
      </c>
      <c r="H108" s="1">
        <v>0.30069999999999997</v>
      </c>
      <c r="I108" s="1">
        <v>0.27249000000000001</v>
      </c>
      <c r="J108" s="1">
        <v>0.36733900000000003</v>
      </c>
      <c r="L108" s="7"/>
      <c r="M108" s="6" t="s">
        <v>70</v>
      </c>
      <c r="N108" s="1">
        <v>0.42955200000000004</v>
      </c>
      <c r="O108" s="1">
        <v>0.47379199999999999</v>
      </c>
      <c r="P108" s="1">
        <v>0.46318500000000001</v>
      </c>
      <c r="Q108" s="1">
        <v>0.43097299999999994</v>
      </c>
      <c r="R108" s="1">
        <v>0.47938200000000003</v>
      </c>
      <c r="S108" s="1">
        <v>0.47205200000000003</v>
      </c>
      <c r="T108" s="1">
        <v>0.53427999999999998</v>
      </c>
      <c r="U108" s="1">
        <v>0.5056759999999999</v>
      </c>
      <c r="V108" s="1">
        <v>0.54309399999999997</v>
      </c>
      <c r="X108" s="13" t="s">
        <v>288</v>
      </c>
      <c r="Y108" s="15">
        <v>2.3076923076923078E-2</v>
      </c>
      <c r="Z108" s="15">
        <v>4.6153846153846156E-2</v>
      </c>
      <c r="AA108" s="15">
        <v>7.6923076923076927E-3</v>
      </c>
      <c r="AB108" s="15">
        <v>0.20384615384615384</v>
      </c>
      <c r="AD108" s="1">
        <f t="shared" si="20"/>
        <v>0.23461538461538461</v>
      </c>
      <c r="AE108" s="25" t="e">
        <f>VLOOKUP($X108,#REF!,3,FALSE)</f>
        <v>#REF!</v>
      </c>
      <c r="AF108" s="25" t="e">
        <f t="shared" si="21"/>
        <v>#REF!</v>
      </c>
      <c r="AG108" s="15" t="e">
        <f t="shared" si="22"/>
        <v>#REF!</v>
      </c>
    </row>
    <row r="109" spans="1:39" ht="15.75" thickBot="1">
      <c r="A109" s="5" t="s">
        <v>149</v>
      </c>
      <c r="B109" s="1">
        <v>0.15720000000000001</v>
      </c>
      <c r="C109" s="1">
        <v>0.23522499999999999</v>
      </c>
      <c r="D109" s="1">
        <v>0.19217699999999999</v>
      </c>
      <c r="E109" s="1">
        <v>0.42705000000000004</v>
      </c>
      <c r="F109" s="1">
        <v>0.35074999999999995</v>
      </c>
      <c r="G109" s="1">
        <v>0.39943000000000001</v>
      </c>
      <c r="H109" s="1">
        <v>0.46896900000000002</v>
      </c>
      <c r="I109" s="1">
        <v>0.36627499999999996</v>
      </c>
      <c r="J109" s="1">
        <v>0.36834899999999998</v>
      </c>
      <c r="L109" s="7"/>
      <c r="M109" s="5" t="s">
        <v>68</v>
      </c>
      <c r="N109" s="1">
        <v>0.24261199999999999</v>
      </c>
      <c r="O109" s="1">
        <v>0.24823599999999998</v>
      </c>
      <c r="P109" s="1">
        <v>0.24769599999999997</v>
      </c>
      <c r="Q109" s="1">
        <v>0.35840000000000005</v>
      </c>
      <c r="R109" s="1">
        <v>0.44159999999999999</v>
      </c>
      <c r="S109" s="1">
        <v>0.55027499999999996</v>
      </c>
      <c r="T109" s="1">
        <v>0.47072599999999998</v>
      </c>
      <c r="U109" s="1">
        <v>0.49023999999999995</v>
      </c>
      <c r="V109" s="1">
        <v>0.54423599999999994</v>
      </c>
      <c r="X109" s="13" t="s">
        <v>296</v>
      </c>
      <c r="Y109" s="15">
        <v>0.10280373831775701</v>
      </c>
      <c r="Z109" s="15">
        <v>0.11214953271028037</v>
      </c>
      <c r="AA109" s="15">
        <v>3.7383177570093455E-2</v>
      </c>
      <c r="AB109" s="15">
        <v>9.3457943925233641E-2</v>
      </c>
      <c r="AD109" s="1">
        <f t="shared" si="20"/>
        <v>0.23364485981308411</v>
      </c>
      <c r="AE109" s="25" t="e">
        <f>VLOOKUP($X109,#REF!,3,FALSE)</f>
        <v>#REF!</v>
      </c>
      <c r="AF109" s="25" t="e">
        <f t="shared" si="21"/>
        <v>#REF!</v>
      </c>
      <c r="AG109" s="15" t="e">
        <f t="shared" si="22"/>
        <v>#REF!</v>
      </c>
    </row>
    <row r="110" spans="1:39" ht="15.75" thickBot="1">
      <c r="A110" s="5" t="s">
        <v>148</v>
      </c>
      <c r="B110" s="1">
        <v>0.16243500000000002</v>
      </c>
      <c r="C110" s="1">
        <v>0.18993200000000002</v>
      </c>
      <c r="D110" s="1">
        <v>0.17217199999999999</v>
      </c>
      <c r="E110" s="1">
        <v>0.29613600000000001</v>
      </c>
      <c r="F110" s="1">
        <v>0.27489000000000002</v>
      </c>
      <c r="G110" s="1">
        <v>0.34569900000000003</v>
      </c>
      <c r="H110" s="1">
        <v>0.40409600000000001</v>
      </c>
      <c r="I110" s="1">
        <v>0.33812000000000003</v>
      </c>
      <c r="J110" s="1">
        <v>0.37120500000000001</v>
      </c>
      <c r="L110" s="7"/>
      <c r="M110" s="6" t="s">
        <v>67</v>
      </c>
      <c r="N110" s="1">
        <v>0.367728</v>
      </c>
      <c r="O110" s="1">
        <v>0.39085199999999992</v>
      </c>
      <c r="P110" s="1">
        <v>0.41740399999999994</v>
      </c>
      <c r="Q110" s="1">
        <v>0.3443179999999999</v>
      </c>
      <c r="R110" s="1">
        <v>0.45310800000000001</v>
      </c>
      <c r="S110" s="1">
        <v>0.47688499999999995</v>
      </c>
      <c r="T110" s="1">
        <v>0.414852</v>
      </c>
      <c r="U110" s="1">
        <v>0.47221800000000003</v>
      </c>
      <c r="V110" s="1">
        <v>0.54605599999999987</v>
      </c>
      <c r="X110" s="13" t="s">
        <v>329</v>
      </c>
      <c r="Y110" s="15">
        <v>3.1847133757961785E-3</v>
      </c>
      <c r="Z110" s="15">
        <v>0.12738853503184713</v>
      </c>
      <c r="AA110" s="15">
        <v>0.19426751592356689</v>
      </c>
      <c r="AB110" s="15">
        <v>3.5031847133757961E-2</v>
      </c>
      <c r="AD110" s="1">
        <f t="shared" si="20"/>
        <v>0.23248407643312102</v>
      </c>
      <c r="AE110" s="25" t="e">
        <f>VLOOKUP($X110,#REF!,3,FALSE)</f>
        <v>#REF!</v>
      </c>
      <c r="AF110" s="25" t="e">
        <f t="shared" si="21"/>
        <v>#REF!</v>
      </c>
      <c r="AG110" s="15" t="e">
        <f t="shared" si="22"/>
        <v>#REF!</v>
      </c>
    </row>
    <row r="111" spans="1:39" ht="15.75" thickBot="1">
      <c r="A111" s="5" t="s">
        <v>147</v>
      </c>
      <c r="B111" s="1">
        <v>0.20064400000000004</v>
      </c>
      <c r="C111" s="1">
        <v>0.20614800000000003</v>
      </c>
      <c r="D111" s="1">
        <v>0.28746900000000003</v>
      </c>
      <c r="E111" s="1">
        <v>0.22872400000000004</v>
      </c>
      <c r="F111" s="1">
        <v>0.25956899999999994</v>
      </c>
      <c r="G111" s="1">
        <v>0.38368799999999997</v>
      </c>
      <c r="H111" s="1">
        <v>0.33821800000000002</v>
      </c>
      <c r="I111" s="1">
        <v>0.335646</v>
      </c>
      <c r="J111" s="1">
        <v>0.37137400000000004</v>
      </c>
      <c r="L111" s="7"/>
      <c r="M111" s="6" t="s">
        <v>66</v>
      </c>
      <c r="N111" s="1">
        <v>0.30135000000000001</v>
      </c>
      <c r="O111" s="1">
        <v>0.34926400000000002</v>
      </c>
      <c r="P111" s="1">
        <v>0.25066900000000003</v>
      </c>
      <c r="Q111" s="1">
        <v>0.37080400000000008</v>
      </c>
      <c r="R111" s="1">
        <v>0.45179199999999997</v>
      </c>
      <c r="S111" s="1">
        <v>0.51335900000000001</v>
      </c>
      <c r="T111" s="1">
        <v>0.47254800000000002</v>
      </c>
      <c r="U111" s="1">
        <v>0.45771000000000001</v>
      </c>
      <c r="V111" s="1">
        <v>0.55242400000000003</v>
      </c>
      <c r="X111" s="33" t="s">
        <v>235</v>
      </c>
      <c r="Y111" s="15">
        <v>9.4511867683385251E-3</v>
      </c>
      <c r="Z111" s="15">
        <v>6.3902910535925256E-2</v>
      </c>
      <c r="AA111" s="15">
        <v>3.4582751584147781E-2</v>
      </c>
      <c r="AB111" s="15">
        <v>0.18741273762216734</v>
      </c>
      <c r="AC111" t="s">
        <v>235</v>
      </c>
      <c r="AD111" s="28">
        <f>AB111+Y111</f>
        <v>0.19686392439050587</v>
      </c>
      <c r="AE111" s="25" t="e">
        <f>VLOOKUP($X111,#REF!,3,FALSE)</f>
        <v>#REF!</v>
      </c>
      <c r="AF111" s="25" t="e">
        <f t="shared" si="21"/>
        <v>#REF!</v>
      </c>
      <c r="AG111" s="15" t="e">
        <f t="shared" si="22"/>
        <v>#REF!</v>
      </c>
      <c r="AK111" s="15"/>
    </row>
    <row r="112" spans="1:39" ht="15.75" thickBot="1">
      <c r="A112" s="5" t="s">
        <v>146</v>
      </c>
      <c r="B112" s="1">
        <v>0.24276699999999998</v>
      </c>
      <c r="C112" s="1">
        <v>0.23587200000000005</v>
      </c>
      <c r="D112" s="1">
        <v>0.30429</v>
      </c>
      <c r="E112" s="1">
        <v>0.26745599999999997</v>
      </c>
      <c r="F112" s="1">
        <v>0.28702</v>
      </c>
      <c r="G112" s="1">
        <v>0.32996599999999998</v>
      </c>
      <c r="H112" s="1">
        <v>0.34643000000000002</v>
      </c>
      <c r="I112" s="1">
        <v>0.38357200000000002</v>
      </c>
      <c r="J112" s="1">
        <v>0.37807200000000002</v>
      </c>
      <c r="L112" s="7"/>
      <c r="M112" s="5" t="s">
        <v>65</v>
      </c>
      <c r="N112" s="1">
        <v>0.46273700000000001</v>
      </c>
      <c r="O112" s="1">
        <v>0.41064299999999992</v>
      </c>
      <c r="P112" s="1">
        <v>0.38257000000000008</v>
      </c>
      <c r="Q112" s="1">
        <v>0.45225100000000007</v>
      </c>
      <c r="R112" s="1">
        <v>0.51069600000000004</v>
      </c>
      <c r="S112" s="1">
        <v>0.48525000000000001</v>
      </c>
      <c r="T112" s="1">
        <v>0.50929199999999997</v>
      </c>
      <c r="U112" s="1">
        <v>0.60579900000000009</v>
      </c>
      <c r="V112" s="1">
        <v>0.56101500000000004</v>
      </c>
      <c r="X112" s="13" t="s">
        <v>333</v>
      </c>
      <c r="Y112" s="15">
        <v>1.0791366906474821E-2</v>
      </c>
      <c r="Z112" s="15">
        <v>3.5971223021582736E-3</v>
      </c>
      <c r="AA112" s="15">
        <v>0</v>
      </c>
      <c r="AB112" s="15">
        <v>0.21942446043165467</v>
      </c>
      <c r="AD112" s="1">
        <f t="shared" si="20"/>
        <v>0.23021582733812948</v>
      </c>
      <c r="AE112" s="25" t="e">
        <f>VLOOKUP($X112,#REF!,3,FALSE)</f>
        <v>#REF!</v>
      </c>
      <c r="AF112" s="25" t="e">
        <f t="shared" si="21"/>
        <v>#REF!</v>
      </c>
      <c r="AG112" s="15" t="e">
        <f t="shared" si="22"/>
        <v>#REF!</v>
      </c>
    </row>
    <row r="113" spans="1:39" ht="15.75" thickBot="1">
      <c r="A113" s="6" t="s">
        <v>145</v>
      </c>
      <c r="B113" s="1">
        <v>0.30343799999999999</v>
      </c>
      <c r="C113" s="1">
        <v>0.27955199999999997</v>
      </c>
      <c r="D113" s="1">
        <v>0.31201499999999999</v>
      </c>
      <c r="E113" s="1">
        <v>0.33367000000000002</v>
      </c>
      <c r="F113" s="1">
        <v>0.32102400000000003</v>
      </c>
      <c r="G113" s="1">
        <v>0.29192199999999996</v>
      </c>
      <c r="H113" s="1">
        <v>0.28176599999999996</v>
      </c>
      <c r="I113" s="1">
        <v>0.31336900000000001</v>
      </c>
      <c r="J113" s="1">
        <v>0.37997399999999998</v>
      </c>
      <c r="L113" s="7"/>
      <c r="M113" s="6" t="s">
        <v>64</v>
      </c>
      <c r="N113" s="1">
        <v>0.31634200000000001</v>
      </c>
      <c r="O113" s="1">
        <v>0.36130499999999999</v>
      </c>
      <c r="P113" s="1">
        <v>0.37646099999999999</v>
      </c>
      <c r="Q113" s="1">
        <v>0.36180000000000007</v>
      </c>
      <c r="R113" s="1">
        <v>0.39650799999999992</v>
      </c>
      <c r="S113" s="1">
        <v>0.42888399999999999</v>
      </c>
      <c r="T113" s="1">
        <v>0.51508000000000009</v>
      </c>
      <c r="U113" s="1">
        <v>0.55850100000000014</v>
      </c>
      <c r="V113" s="1">
        <v>0.56220199999999998</v>
      </c>
      <c r="X113" s="13" t="s">
        <v>274</v>
      </c>
      <c r="Y113" s="15">
        <v>3.8321167883211681E-2</v>
      </c>
      <c r="Z113" s="15">
        <v>7.2992700729927001E-2</v>
      </c>
      <c r="AA113" s="15">
        <v>5.2919708029197078E-2</v>
      </c>
      <c r="AB113" s="15">
        <v>0.13868613138686131</v>
      </c>
      <c r="AD113" s="1">
        <f t="shared" si="20"/>
        <v>0.22992700729927007</v>
      </c>
      <c r="AE113" s="25" t="e">
        <f>VLOOKUP($X113,#REF!,3,FALSE)</f>
        <v>#REF!</v>
      </c>
      <c r="AF113" s="25" t="e">
        <f t="shared" si="21"/>
        <v>#REF!</v>
      </c>
      <c r="AG113" s="15" t="e">
        <f t="shared" si="22"/>
        <v>#REF!</v>
      </c>
    </row>
    <row r="114" spans="1:39" ht="15.75" thickBot="1">
      <c r="A114" s="5" t="s">
        <v>144</v>
      </c>
      <c r="B114" s="1">
        <v>0.24769599999999997</v>
      </c>
      <c r="C114" s="1">
        <v>0.30038399999999998</v>
      </c>
      <c r="D114" s="1">
        <v>0.34909500000000004</v>
      </c>
      <c r="E114" s="1">
        <v>0.25872000000000001</v>
      </c>
      <c r="F114" s="1">
        <v>0.269959</v>
      </c>
      <c r="G114" s="1">
        <v>0.34694400000000003</v>
      </c>
      <c r="H114" s="1">
        <v>0.39872400000000002</v>
      </c>
      <c r="I114" s="1">
        <v>0.32886000000000004</v>
      </c>
      <c r="J114" s="1">
        <v>0.38285799999999998</v>
      </c>
      <c r="L114" s="7"/>
      <c r="M114" s="5" t="s">
        <v>63</v>
      </c>
      <c r="N114" s="1">
        <v>0.47972000000000004</v>
      </c>
      <c r="O114" s="1">
        <v>0.50368800000000014</v>
      </c>
      <c r="P114" s="1">
        <v>0.50078200000000006</v>
      </c>
      <c r="Q114" s="1">
        <v>0.52784999999999993</v>
      </c>
      <c r="R114" s="1">
        <v>0.57360000000000011</v>
      </c>
      <c r="S114" s="1">
        <v>0.61506899999999998</v>
      </c>
      <c r="T114" s="1">
        <v>0.58272499999999994</v>
      </c>
      <c r="U114" s="1">
        <v>0.62698999999999994</v>
      </c>
      <c r="V114" s="1">
        <v>0.56223699999999999</v>
      </c>
      <c r="X114" s="13" t="s">
        <v>347</v>
      </c>
      <c r="Y114" s="15">
        <v>3.3333333333333333E-2</v>
      </c>
      <c r="Z114" s="15">
        <v>8.666666666666667E-2</v>
      </c>
      <c r="AA114" s="15">
        <v>6.6666666666666671E-3</v>
      </c>
      <c r="AB114" s="15">
        <v>0.18666666666666668</v>
      </c>
      <c r="AD114" s="1">
        <f t="shared" si="20"/>
        <v>0.22666666666666666</v>
      </c>
      <c r="AE114" s="25" t="e">
        <f>VLOOKUP($X114,#REF!,3,FALSE)</f>
        <v>#REF!</v>
      </c>
      <c r="AF114" s="25" t="e">
        <f t="shared" si="21"/>
        <v>#REF!</v>
      </c>
      <c r="AG114" s="15" t="e">
        <f t="shared" si="22"/>
        <v>#REF!</v>
      </c>
    </row>
    <row r="115" spans="1:39" ht="15.75" thickBot="1">
      <c r="A115" s="5" t="s">
        <v>143</v>
      </c>
      <c r="B115" s="1">
        <v>0.25743899999999997</v>
      </c>
      <c r="C115" s="1">
        <v>0.33329600000000004</v>
      </c>
      <c r="D115" s="1">
        <v>0.32568600000000003</v>
      </c>
      <c r="E115" s="1">
        <v>0.25829700000000005</v>
      </c>
      <c r="F115" s="1">
        <v>0.33865999999999996</v>
      </c>
      <c r="G115" s="1">
        <v>0.27100000000000002</v>
      </c>
      <c r="H115" s="1">
        <v>0.45559800000000006</v>
      </c>
      <c r="I115" s="1">
        <v>0.30974999999999997</v>
      </c>
      <c r="J115" s="1">
        <v>0.38426399999999999</v>
      </c>
      <c r="L115" s="7"/>
      <c r="M115" s="6" t="s">
        <v>61</v>
      </c>
      <c r="N115" s="1">
        <v>0.46087899999999998</v>
      </c>
      <c r="O115" s="1">
        <v>0.50951799999999992</v>
      </c>
      <c r="P115" s="1">
        <v>0.3675739999999999</v>
      </c>
      <c r="Q115" s="1">
        <v>0.63036999999999999</v>
      </c>
      <c r="R115" s="1">
        <v>0.64734899999999995</v>
      </c>
      <c r="S115" s="1">
        <v>0.67200000000000004</v>
      </c>
      <c r="T115" s="1">
        <v>0.63942399999999999</v>
      </c>
      <c r="U115" s="1">
        <v>0.6389760000000001</v>
      </c>
      <c r="V115" s="1">
        <v>0.569658</v>
      </c>
      <c r="X115" s="13" t="s">
        <v>320</v>
      </c>
      <c r="Y115" s="15">
        <v>8.8105726872246704E-3</v>
      </c>
      <c r="Z115" s="15">
        <v>0.57415565345080766</v>
      </c>
      <c r="AA115" s="15">
        <v>0.19823788546255505</v>
      </c>
      <c r="AB115" s="15">
        <v>1.908957415565345E-2</v>
      </c>
      <c r="AD115" s="1">
        <f t="shared" si="20"/>
        <v>0.22613803230543317</v>
      </c>
      <c r="AE115" s="25" t="e">
        <f>VLOOKUP($X115,#REF!,3,FALSE)</f>
        <v>#REF!</v>
      </c>
      <c r="AF115" s="25" t="e">
        <f t="shared" si="21"/>
        <v>#REF!</v>
      </c>
      <c r="AG115" s="15" t="e">
        <f t="shared" si="22"/>
        <v>#REF!</v>
      </c>
    </row>
    <row r="116" spans="1:39" ht="15.75" thickBot="1">
      <c r="A116" s="5" t="s">
        <v>142</v>
      </c>
      <c r="B116" s="1">
        <v>0.23730000000000001</v>
      </c>
      <c r="C116" s="1">
        <v>0.19494699999999998</v>
      </c>
      <c r="D116" s="1">
        <v>0.15137999999999999</v>
      </c>
      <c r="E116" s="1">
        <v>0.16751999999999997</v>
      </c>
      <c r="F116" s="1">
        <v>0.31950000000000001</v>
      </c>
      <c r="G116" s="1">
        <v>0.322828</v>
      </c>
      <c r="H116" s="1">
        <v>0.30038000000000004</v>
      </c>
      <c r="I116" s="1">
        <v>0.30974699999999999</v>
      </c>
      <c r="J116" s="1">
        <v>0.38478000000000001</v>
      </c>
      <c r="L116" s="7"/>
      <c r="M116" s="6" t="s">
        <v>60</v>
      </c>
      <c r="N116" s="1">
        <v>0.34314300000000003</v>
      </c>
      <c r="O116" s="1">
        <v>0.367728</v>
      </c>
      <c r="P116" s="1">
        <v>0.39113500000000007</v>
      </c>
      <c r="Q116" s="1">
        <v>0.41056400000000004</v>
      </c>
      <c r="R116" s="1">
        <v>0.49876399999999993</v>
      </c>
      <c r="S116" s="1">
        <v>0.466725</v>
      </c>
      <c r="T116" s="1">
        <v>0.45940500000000001</v>
      </c>
      <c r="U116" s="1">
        <v>0.52596500000000002</v>
      </c>
      <c r="V116" s="1">
        <v>0.57033899999999993</v>
      </c>
      <c r="X116" s="13" t="s">
        <v>291</v>
      </c>
      <c r="Y116" s="15">
        <v>1.507537688442211E-2</v>
      </c>
      <c r="Z116" s="15">
        <v>5.0251256281407038E-2</v>
      </c>
      <c r="AA116" s="15">
        <v>6.5326633165829151E-2</v>
      </c>
      <c r="AB116" s="15">
        <v>0.14572864321608039</v>
      </c>
      <c r="AD116" s="1">
        <f t="shared" si="20"/>
        <v>0.22613065326633167</v>
      </c>
      <c r="AE116" s="25" t="e">
        <f>VLOOKUP($X116,#REF!,3,FALSE)</f>
        <v>#REF!</v>
      </c>
      <c r="AF116" s="25" t="e">
        <f t="shared" si="21"/>
        <v>#REF!</v>
      </c>
      <c r="AG116" s="15" t="e">
        <f t="shared" si="22"/>
        <v>#REF!</v>
      </c>
    </row>
    <row r="117" spans="1:39" ht="15.75" thickBot="1">
      <c r="A117" s="5" t="s">
        <v>141</v>
      </c>
      <c r="B117" s="1">
        <v>0.111441</v>
      </c>
      <c r="C117" s="1">
        <v>0.16243199999999999</v>
      </c>
      <c r="D117" s="1">
        <v>0.17325699999999999</v>
      </c>
      <c r="E117" s="1">
        <v>0.18704799999999999</v>
      </c>
      <c r="F117" s="1">
        <v>0.20293499999999998</v>
      </c>
      <c r="G117" s="1">
        <v>0.27539999999999998</v>
      </c>
      <c r="H117" s="1">
        <v>0.28379399999999999</v>
      </c>
      <c r="I117" s="1">
        <v>0.28593400000000002</v>
      </c>
      <c r="J117" s="1">
        <v>0.38547599999999999</v>
      </c>
      <c r="L117" s="7"/>
      <c r="M117" s="6" t="s">
        <v>59</v>
      </c>
      <c r="N117" s="1">
        <v>0.33333000000000002</v>
      </c>
      <c r="O117" s="1">
        <v>0.36555499999999996</v>
      </c>
      <c r="P117" s="1">
        <v>0.39398400000000006</v>
      </c>
      <c r="Q117" s="1">
        <v>0.41590500000000002</v>
      </c>
      <c r="R117" s="1">
        <v>0.43816200000000005</v>
      </c>
      <c r="S117" s="1">
        <v>0.478074</v>
      </c>
      <c r="T117" s="1">
        <v>0.52368899999999996</v>
      </c>
      <c r="U117" s="1">
        <v>0.41806499999999996</v>
      </c>
      <c r="V117" s="1">
        <v>0.57102400000000009</v>
      </c>
      <c r="X117" s="13" t="s">
        <v>326</v>
      </c>
      <c r="Y117" s="15">
        <v>8.771929824561403E-3</v>
      </c>
      <c r="Z117" s="15">
        <v>5.701754385964912E-2</v>
      </c>
      <c r="AA117" s="15">
        <v>1.7543859649122806E-2</v>
      </c>
      <c r="AB117" s="15">
        <v>0.19736842105263158</v>
      </c>
      <c r="AD117" s="1">
        <f t="shared" si="20"/>
        <v>0.22368421052631579</v>
      </c>
      <c r="AE117" s="25" t="e">
        <f>VLOOKUP($X117,#REF!,3,FALSE)</f>
        <v>#REF!</v>
      </c>
      <c r="AF117" s="25" t="e">
        <f t="shared" si="21"/>
        <v>#REF!</v>
      </c>
      <c r="AG117" s="15" t="e">
        <f t="shared" si="22"/>
        <v>#REF!</v>
      </c>
    </row>
    <row r="118" spans="1:39" ht="15.75" thickBot="1">
      <c r="A118" s="6" t="s">
        <v>140</v>
      </c>
      <c r="B118" s="1">
        <v>0.24697500000000003</v>
      </c>
      <c r="C118" s="1">
        <v>0.32113800000000003</v>
      </c>
      <c r="D118" s="1">
        <v>0.28625399999999995</v>
      </c>
      <c r="E118" s="1">
        <v>0.31827</v>
      </c>
      <c r="F118" s="1">
        <v>0.33527399999999996</v>
      </c>
      <c r="G118" s="1">
        <v>0.31261300000000003</v>
      </c>
      <c r="H118" s="1">
        <v>0.39310800000000001</v>
      </c>
      <c r="I118" s="1">
        <v>0.50290699999999999</v>
      </c>
      <c r="J118" s="1">
        <v>0.38610000000000005</v>
      </c>
      <c r="L118" s="7"/>
      <c r="M118" s="5" t="s">
        <v>58</v>
      </c>
      <c r="N118" s="1">
        <v>0.26606000000000002</v>
      </c>
      <c r="O118" s="1">
        <v>0.31957199999999991</v>
      </c>
      <c r="P118" s="1">
        <v>0.33622399999999997</v>
      </c>
      <c r="Q118" s="1">
        <v>0.38121000000000005</v>
      </c>
      <c r="R118" s="1">
        <v>0.40147200000000011</v>
      </c>
      <c r="S118" s="1">
        <v>0.54312599999999989</v>
      </c>
      <c r="T118" s="1">
        <v>0.514818</v>
      </c>
      <c r="U118" s="1">
        <v>0.53843400000000008</v>
      </c>
      <c r="V118" s="1">
        <v>0.57807600000000015</v>
      </c>
      <c r="X118" s="13" t="s">
        <v>350</v>
      </c>
      <c r="Y118" s="15">
        <v>1.3513513513513514E-2</v>
      </c>
      <c r="Z118" s="15">
        <v>0.13513513513513514</v>
      </c>
      <c r="AA118" s="15">
        <v>0.15878378378378377</v>
      </c>
      <c r="AB118" s="15">
        <v>5.0675675675675678E-2</v>
      </c>
      <c r="AD118" s="1">
        <f t="shared" si="20"/>
        <v>0.22297297297297297</v>
      </c>
      <c r="AE118" s="25" t="e">
        <f>VLOOKUP($X118,#REF!,3,FALSE)</f>
        <v>#REF!</v>
      </c>
      <c r="AF118" s="25" t="e">
        <f t="shared" si="21"/>
        <v>#REF!</v>
      </c>
      <c r="AG118" s="15" t="e">
        <f t="shared" si="22"/>
        <v>#REF!</v>
      </c>
    </row>
    <row r="119" spans="1:39" ht="15.75" thickBot="1">
      <c r="A119" s="5" t="s">
        <v>139</v>
      </c>
      <c r="B119" s="1">
        <v>8.3412E-2</v>
      </c>
      <c r="C119" s="1">
        <v>0.10527600000000002</v>
      </c>
      <c r="D119" s="1">
        <v>8.7957999999999995E-2</v>
      </c>
      <c r="E119" s="1">
        <v>9.7907999999999995E-2</v>
      </c>
      <c r="F119" s="1">
        <v>9.5579999999999998E-2</v>
      </c>
      <c r="G119" s="1">
        <v>0.14524800000000002</v>
      </c>
      <c r="H119" s="1">
        <v>0.19494800000000001</v>
      </c>
      <c r="I119" s="1">
        <v>0.31945500000000004</v>
      </c>
      <c r="J119" s="1">
        <v>0.38731500000000002</v>
      </c>
      <c r="L119" s="7"/>
      <c r="M119" s="6" t="s">
        <v>57</v>
      </c>
      <c r="N119" s="1">
        <v>0.46546499999999991</v>
      </c>
      <c r="O119" s="1">
        <v>0.49550799999999995</v>
      </c>
      <c r="P119" s="1">
        <v>0.50132200000000005</v>
      </c>
      <c r="Q119" s="1">
        <v>0.51687899999999998</v>
      </c>
      <c r="R119" s="1">
        <v>0.54598800000000003</v>
      </c>
      <c r="S119" s="1">
        <v>0.62498999999999993</v>
      </c>
      <c r="T119" s="1">
        <v>0.59416499999999994</v>
      </c>
      <c r="U119" s="1">
        <v>0.60663</v>
      </c>
      <c r="V119" s="1">
        <v>0.57844800000000007</v>
      </c>
      <c r="X119" s="13" t="s">
        <v>352</v>
      </c>
      <c r="Y119" s="15">
        <v>0</v>
      </c>
      <c r="Z119" s="15">
        <v>0.29629629629629628</v>
      </c>
      <c r="AA119" s="15">
        <v>0.1111111111111111</v>
      </c>
      <c r="AB119" s="15">
        <v>0.1111111111111111</v>
      </c>
      <c r="AD119" s="1">
        <f t="shared" si="20"/>
        <v>0.22222222222222221</v>
      </c>
      <c r="AE119" s="25" t="e">
        <f>VLOOKUP($X119,#REF!,3,FALSE)</f>
        <v>#REF!</v>
      </c>
      <c r="AF119" s="25" t="e">
        <f t="shared" si="21"/>
        <v>#REF!</v>
      </c>
      <c r="AG119" s="15" t="e">
        <f t="shared" si="22"/>
        <v>#REF!</v>
      </c>
    </row>
    <row r="120" spans="1:39" ht="15.75" thickBot="1">
      <c r="A120" s="5" t="s">
        <v>138</v>
      </c>
      <c r="B120" s="1">
        <v>0</v>
      </c>
      <c r="C120" s="1">
        <v>0</v>
      </c>
      <c r="D120" s="1">
        <v>0</v>
      </c>
      <c r="E120" s="1" t="e">
        <v>#VALUE!</v>
      </c>
      <c r="F120" s="1">
        <v>0.2268</v>
      </c>
      <c r="G120" s="1">
        <v>0.33732599999999996</v>
      </c>
      <c r="H120" s="1">
        <v>0.37962000000000007</v>
      </c>
      <c r="I120" s="1">
        <v>0.36222799999999994</v>
      </c>
      <c r="J120" s="1">
        <v>0.3886400000000001</v>
      </c>
      <c r="L120" s="7"/>
      <c r="M120" s="5" t="s">
        <v>56</v>
      </c>
      <c r="N120" s="1">
        <v>0.332403</v>
      </c>
      <c r="O120" s="1">
        <v>0.40140000000000003</v>
      </c>
      <c r="P120" s="1">
        <v>0.59892000000000012</v>
      </c>
      <c r="Q120" s="1">
        <v>0.57961000000000007</v>
      </c>
      <c r="R120" s="1">
        <v>0.475717</v>
      </c>
      <c r="S120" s="1">
        <v>0.68853900000000001</v>
      </c>
      <c r="T120" s="1">
        <v>0.595634</v>
      </c>
      <c r="U120" s="1">
        <v>0.56677</v>
      </c>
      <c r="V120" s="1">
        <v>0.58148699999999998</v>
      </c>
      <c r="X120" s="13" t="s">
        <v>323</v>
      </c>
      <c r="Y120" s="15">
        <v>0</v>
      </c>
      <c r="Z120" s="15">
        <v>0.61467889908256879</v>
      </c>
      <c r="AA120" s="15">
        <v>0.19266055045871561</v>
      </c>
      <c r="AB120" s="15">
        <v>2.7522935779816515E-2</v>
      </c>
      <c r="AD120" s="1">
        <f t="shared" si="20"/>
        <v>0.22018348623853212</v>
      </c>
      <c r="AE120" s="25" t="e">
        <f>VLOOKUP($X120,#REF!,3,FALSE)</f>
        <v>#REF!</v>
      </c>
      <c r="AF120" s="25" t="e">
        <f t="shared" si="21"/>
        <v>#REF!</v>
      </c>
      <c r="AG120" s="15" t="e">
        <f t="shared" si="22"/>
        <v>#REF!</v>
      </c>
    </row>
    <row r="121" spans="1:39" ht="15.75" thickBot="1">
      <c r="A121" s="5" t="s">
        <v>137</v>
      </c>
      <c r="B121" s="1">
        <v>0.13985500000000001</v>
      </c>
      <c r="C121" s="1">
        <v>0.16014000000000003</v>
      </c>
      <c r="D121" s="1">
        <v>0.25862100000000005</v>
      </c>
      <c r="E121" s="1">
        <v>0.24715200000000004</v>
      </c>
      <c r="F121" s="1">
        <v>0.320214</v>
      </c>
      <c r="G121" s="1">
        <v>0.31354799999999999</v>
      </c>
      <c r="H121" s="1">
        <v>0.43448100000000006</v>
      </c>
      <c r="I121" s="1">
        <v>0.42854199999999998</v>
      </c>
      <c r="J121" s="1">
        <v>0.390096</v>
      </c>
      <c r="L121" s="7"/>
      <c r="M121" s="6" t="s">
        <v>55</v>
      </c>
      <c r="N121" s="1">
        <v>0.60680000000000001</v>
      </c>
      <c r="O121" s="1">
        <v>0.40068900000000002</v>
      </c>
      <c r="P121" s="1">
        <v>0.45295999999999997</v>
      </c>
      <c r="Q121" s="1">
        <v>0.39089399999999991</v>
      </c>
      <c r="R121" s="1">
        <v>0.42173999999999995</v>
      </c>
      <c r="S121" s="1">
        <v>0.55913599999999997</v>
      </c>
      <c r="T121" s="1">
        <v>0.44018999999999997</v>
      </c>
      <c r="U121" s="1">
        <v>0.53144500000000006</v>
      </c>
      <c r="V121" s="1">
        <v>0.58432499999999998</v>
      </c>
      <c r="X121" s="30" t="s">
        <v>227</v>
      </c>
      <c r="Y121" s="19">
        <v>3.5560611306197143E-2</v>
      </c>
      <c r="Z121" s="19">
        <v>4.8617636876205551E-2</v>
      </c>
      <c r="AA121" s="19">
        <v>3.3730649389188384E-2</v>
      </c>
      <c r="AB121" s="19">
        <v>0.15020525248528613</v>
      </c>
      <c r="AC121" s="18" t="s">
        <v>227</v>
      </c>
      <c r="AD121" s="28">
        <f>AB121+Y121</f>
        <v>0.18576586379148327</v>
      </c>
      <c r="AE121" s="25" t="e">
        <f>VLOOKUP($X121,#REF!,3,FALSE)</f>
        <v>#REF!</v>
      </c>
      <c r="AF121" s="25" t="e">
        <f t="shared" si="21"/>
        <v>#REF!</v>
      </c>
      <c r="AG121" s="15" t="e">
        <f t="shared" si="22"/>
        <v>#REF!</v>
      </c>
      <c r="AH121" t="s">
        <v>368</v>
      </c>
      <c r="AI121">
        <v>36.119999999999997</v>
      </c>
      <c r="AJ121" s="27">
        <v>107.76655870959547</v>
      </c>
      <c r="AK121" s="15">
        <v>1.046939022911868</v>
      </c>
      <c r="AL121" t="s">
        <v>383</v>
      </c>
      <c r="AM121">
        <v>2018</v>
      </c>
    </row>
    <row r="122" spans="1:39">
      <c r="A122" s="6" t="s">
        <v>136</v>
      </c>
      <c r="B122" s="1">
        <v>0.30681000000000003</v>
      </c>
      <c r="C122" s="1">
        <v>0.33600000000000002</v>
      </c>
      <c r="D122" s="1">
        <v>0.340781</v>
      </c>
      <c r="E122" s="1">
        <v>0.40905000000000002</v>
      </c>
      <c r="F122" s="1">
        <v>0.30934499999999998</v>
      </c>
      <c r="G122" s="1">
        <v>0.38734399999999991</v>
      </c>
      <c r="H122" s="1">
        <v>0.47325599999999995</v>
      </c>
      <c r="I122" s="1">
        <v>0.33462000000000003</v>
      </c>
      <c r="J122" s="1">
        <v>0.39123000000000002</v>
      </c>
      <c r="L122" s="7"/>
      <c r="M122" s="5" t="s">
        <v>54</v>
      </c>
      <c r="N122" s="1">
        <v>0.39966499999999999</v>
      </c>
      <c r="O122" s="1">
        <v>0.45572799999999997</v>
      </c>
      <c r="P122" s="1">
        <v>0.43604399999999999</v>
      </c>
      <c r="Q122" s="1">
        <v>0.57638</v>
      </c>
      <c r="R122" s="1">
        <v>0.49408000000000002</v>
      </c>
      <c r="S122" s="1">
        <v>0.52151999999999998</v>
      </c>
      <c r="T122" s="1">
        <v>0.461615</v>
      </c>
      <c r="U122" s="1">
        <v>0.55476000000000003</v>
      </c>
      <c r="V122" s="1">
        <v>0.58897800000000011</v>
      </c>
      <c r="AF122" s="26" t="e">
        <f>SUM(AF2:AF121)</f>
        <v>#REF!</v>
      </c>
    </row>
    <row r="123" spans="1:39">
      <c r="A123" s="5" t="s">
        <v>135</v>
      </c>
      <c r="B123" s="1">
        <v>0.23999000000000001</v>
      </c>
      <c r="C123" s="1">
        <v>0.265845</v>
      </c>
      <c r="D123" s="1">
        <v>0.29481399999999996</v>
      </c>
      <c r="E123" s="1">
        <v>0.32921600000000001</v>
      </c>
      <c r="F123" s="1">
        <v>0.26930399999999999</v>
      </c>
      <c r="G123" s="1">
        <v>0.35925799999999997</v>
      </c>
      <c r="H123" s="1">
        <v>0.36782599999999999</v>
      </c>
      <c r="I123" s="1">
        <v>0.39357600000000004</v>
      </c>
      <c r="J123" s="1">
        <v>0.399256</v>
      </c>
      <c r="L123" s="7"/>
      <c r="M123" s="5" t="s">
        <v>53</v>
      </c>
      <c r="N123" s="1">
        <v>0.4123</v>
      </c>
      <c r="O123" s="1">
        <v>0.42125000000000001</v>
      </c>
      <c r="P123" s="1">
        <v>0.51356000000000002</v>
      </c>
      <c r="Q123" s="1">
        <v>0.53473500000000007</v>
      </c>
      <c r="R123" s="1">
        <v>0.50324999999999998</v>
      </c>
      <c r="S123" s="1">
        <v>0.55185499999999998</v>
      </c>
      <c r="T123" s="1">
        <v>0.60183000000000009</v>
      </c>
      <c r="U123" s="1">
        <v>0.5796</v>
      </c>
      <c r="V123" s="1">
        <v>0.59107399999999999</v>
      </c>
    </row>
    <row r="124" spans="1:39">
      <c r="A124" s="5" t="s">
        <v>134</v>
      </c>
      <c r="B124" s="1">
        <v>0.25263599999999997</v>
      </c>
      <c r="C124" s="1">
        <v>0.20804999999999998</v>
      </c>
      <c r="D124" s="1">
        <v>0.30324000000000001</v>
      </c>
      <c r="E124" s="1">
        <v>0.32447999999999999</v>
      </c>
      <c r="F124" s="1">
        <v>0.39979900000000007</v>
      </c>
      <c r="G124" s="1">
        <v>0.44367999999999996</v>
      </c>
      <c r="H124" s="1">
        <v>0.41174999999999995</v>
      </c>
      <c r="I124" s="1">
        <v>0.34036000000000005</v>
      </c>
      <c r="J124" s="1">
        <v>0.39928400000000008</v>
      </c>
      <c r="L124" s="7"/>
      <c r="M124" s="6" t="s">
        <v>52</v>
      </c>
      <c r="N124" s="1">
        <v>0.55274999999999996</v>
      </c>
      <c r="O124" s="1">
        <v>0.50747399999999998</v>
      </c>
      <c r="P124" s="1">
        <v>0.42482599999999998</v>
      </c>
      <c r="Q124" s="1">
        <v>0.46233599999999997</v>
      </c>
      <c r="R124" s="1">
        <v>0.48357500000000003</v>
      </c>
      <c r="S124" s="1">
        <v>0.54964800000000003</v>
      </c>
      <c r="T124" s="1">
        <v>0.70124999999999993</v>
      </c>
      <c r="U124" s="1">
        <v>0.4929130000000001</v>
      </c>
      <c r="V124" s="1">
        <v>0.59518199999999999</v>
      </c>
    </row>
    <row r="125" spans="1:39">
      <c r="A125" s="5" t="s">
        <v>133</v>
      </c>
      <c r="B125" s="1">
        <v>0</v>
      </c>
      <c r="C125" s="1">
        <v>4.9301999999999999E-2</v>
      </c>
      <c r="D125" s="1">
        <v>0</v>
      </c>
      <c r="E125" s="1">
        <v>9.6928000000000014E-2</v>
      </c>
      <c r="F125" s="1">
        <v>0.18367800000000001</v>
      </c>
      <c r="G125" s="1">
        <v>0.198993</v>
      </c>
      <c r="H125" s="1">
        <v>0.32679999999999998</v>
      </c>
      <c r="I125" s="1">
        <v>0.30208800000000002</v>
      </c>
      <c r="J125" s="1">
        <v>0.40040000000000003</v>
      </c>
      <c r="L125" s="7"/>
      <c r="M125" s="5" t="s">
        <v>51</v>
      </c>
      <c r="N125" s="1">
        <v>0.396756</v>
      </c>
      <c r="O125" s="1">
        <v>0.41895000000000004</v>
      </c>
      <c r="P125" s="1">
        <v>0.47669699999999998</v>
      </c>
      <c r="Q125" s="1">
        <v>0.51044100000000003</v>
      </c>
      <c r="R125" s="1">
        <v>0.49513200000000002</v>
      </c>
      <c r="S125" s="1">
        <v>0.56247499999999995</v>
      </c>
      <c r="T125" s="1">
        <v>0.53501999999999994</v>
      </c>
      <c r="U125" s="1">
        <v>0.615954</v>
      </c>
      <c r="V125" s="1">
        <v>0.59779599999999988</v>
      </c>
    </row>
    <row r="126" spans="1:39">
      <c r="A126" s="5" t="s">
        <v>132</v>
      </c>
      <c r="B126" s="1">
        <v>0.15479999999999999</v>
      </c>
      <c r="C126" s="1">
        <v>0.163713</v>
      </c>
      <c r="D126" s="1">
        <v>0.20600100000000002</v>
      </c>
      <c r="E126" s="1">
        <v>0.16896899999999998</v>
      </c>
      <c r="F126" s="1">
        <v>0.25727699999999998</v>
      </c>
      <c r="G126" s="1">
        <v>0.33237100000000003</v>
      </c>
      <c r="H126" s="1">
        <v>0.47416499999999995</v>
      </c>
      <c r="I126" s="1">
        <v>0.37382399999999999</v>
      </c>
      <c r="J126" s="1">
        <v>0.40215400000000001</v>
      </c>
      <c r="L126" s="7"/>
      <c r="M126" s="5" t="s">
        <v>50</v>
      </c>
      <c r="N126" s="1">
        <v>0.51000400000000001</v>
      </c>
      <c r="O126" s="1">
        <v>0.54845599999999994</v>
      </c>
      <c r="P126" s="1">
        <v>0.57117499999999999</v>
      </c>
      <c r="Q126" s="1">
        <v>0.60264600000000002</v>
      </c>
      <c r="R126" s="1">
        <v>0.62767600000000001</v>
      </c>
      <c r="S126" s="1">
        <v>0.60277000000000003</v>
      </c>
      <c r="T126" s="1">
        <v>0.65547500000000003</v>
      </c>
      <c r="U126" s="1">
        <v>0.70089999999999997</v>
      </c>
      <c r="V126" s="1">
        <v>0.60244600000000004</v>
      </c>
    </row>
    <row r="127" spans="1:39">
      <c r="A127" s="5" t="s">
        <v>131</v>
      </c>
      <c r="B127" s="1">
        <v>0.17568300000000001</v>
      </c>
      <c r="C127" s="1">
        <v>0.43313400000000002</v>
      </c>
      <c r="D127" s="1">
        <v>0.3165</v>
      </c>
      <c r="E127" s="1">
        <v>0.42372000000000004</v>
      </c>
      <c r="F127" s="1">
        <v>0.20188</v>
      </c>
      <c r="G127" s="1">
        <v>0.35185199999999994</v>
      </c>
      <c r="H127" s="1">
        <v>0.45668600000000009</v>
      </c>
      <c r="I127" s="1">
        <v>0.29152499999999998</v>
      </c>
      <c r="J127" s="1">
        <v>0.4032</v>
      </c>
      <c r="L127" s="7"/>
      <c r="M127" s="6" t="s">
        <v>49</v>
      </c>
      <c r="N127" s="1">
        <v>0</v>
      </c>
      <c r="O127" s="1">
        <v>0</v>
      </c>
      <c r="P127" s="1">
        <v>0</v>
      </c>
      <c r="Q127" s="1" t="e">
        <v>#VALUE!</v>
      </c>
      <c r="R127" s="1">
        <v>0.57225999999999988</v>
      </c>
      <c r="S127" s="1">
        <v>0</v>
      </c>
      <c r="T127" s="1">
        <v>0</v>
      </c>
      <c r="U127" s="1" t="e">
        <v>#VALUE!</v>
      </c>
      <c r="V127" s="1">
        <v>0.60741000000000001</v>
      </c>
    </row>
    <row r="128" spans="1:39">
      <c r="A128" s="5" t="s">
        <v>130</v>
      </c>
      <c r="B128" s="1">
        <v>0.22118600000000002</v>
      </c>
      <c r="C128" s="1">
        <v>0.30399200000000004</v>
      </c>
      <c r="D128" s="1">
        <v>0.30099999999999999</v>
      </c>
      <c r="E128" s="1">
        <v>0.19542399999999999</v>
      </c>
      <c r="F128" s="1">
        <v>0.28105999999999998</v>
      </c>
      <c r="G128" s="1">
        <v>0.22964600000000002</v>
      </c>
      <c r="H128" s="1">
        <v>0.27497099999999997</v>
      </c>
      <c r="I128" s="1">
        <v>0.38344699999999998</v>
      </c>
      <c r="J128" s="1">
        <v>0.40683499999999995</v>
      </c>
      <c r="L128" s="7"/>
      <c r="M128" s="6" t="s">
        <v>48</v>
      </c>
      <c r="N128" s="1">
        <v>0.45261000000000001</v>
      </c>
      <c r="O128" s="1">
        <v>0.45499999999999996</v>
      </c>
      <c r="P128" s="1">
        <v>0.43912800000000002</v>
      </c>
      <c r="Q128" s="1">
        <v>0.51712799999999992</v>
      </c>
      <c r="R128" s="1">
        <v>0.51324599999999998</v>
      </c>
      <c r="S128" s="1">
        <v>0.51032500000000003</v>
      </c>
      <c r="T128" s="1">
        <v>0.57991500000000007</v>
      </c>
      <c r="U128" s="1">
        <v>0.61574100000000009</v>
      </c>
      <c r="V128" s="1">
        <v>0.61155000000000004</v>
      </c>
    </row>
    <row r="129" spans="1:22">
      <c r="A129" s="5" t="s">
        <v>129</v>
      </c>
      <c r="B129" s="1">
        <v>0.21981100000000003</v>
      </c>
      <c r="C129" s="1">
        <v>0.26582600000000001</v>
      </c>
      <c r="D129" s="1">
        <v>0.26765199999999995</v>
      </c>
      <c r="E129" s="1">
        <v>0.33347199999999999</v>
      </c>
      <c r="F129" s="1">
        <v>0.43803600000000004</v>
      </c>
      <c r="G129" s="1">
        <v>0</v>
      </c>
      <c r="H129" s="1">
        <v>0.36698600000000003</v>
      </c>
      <c r="I129" s="1">
        <v>0.37667800000000001</v>
      </c>
      <c r="J129" s="1">
        <v>0.40696599999999999</v>
      </c>
      <c r="L129" s="7"/>
      <c r="M129" s="5" t="s">
        <v>47</v>
      </c>
      <c r="N129" s="1">
        <v>0.28068599999999999</v>
      </c>
      <c r="O129" s="1">
        <v>0.26248200000000005</v>
      </c>
      <c r="P129" s="1">
        <v>0.21504000000000001</v>
      </c>
      <c r="Q129" s="1">
        <v>0.26357999999999998</v>
      </c>
      <c r="R129" s="1">
        <v>0.38043100000000002</v>
      </c>
      <c r="S129" s="1">
        <v>0.43760099999999996</v>
      </c>
      <c r="T129" s="1">
        <v>0.51574500000000001</v>
      </c>
      <c r="U129" s="1">
        <v>0.63830599999999993</v>
      </c>
      <c r="V129" s="1">
        <v>0.6168300000000001</v>
      </c>
    </row>
    <row r="130" spans="1:22">
      <c r="A130" s="5" t="s">
        <v>128</v>
      </c>
      <c r="B130" s="1">
        <v>0.23035600000000001</v>
      </c>
      <c r="C130" s="1">
        <v>0.30984299999999998</v>
      </c>
      <c r="D130" s="1">
        <v>0.3604679999999999</v>
      </c>
      <c r="E130" s="1">
        <v>0.23577000000000001</v>
      </c>
      <c r="F130" s="1">
        <v>0.356097</v>
      </c>
      <c r="G130" s="1">
        <v>0.312</v>
      </c>
      <c r="H130" s="1">
        <v>0.43335499999999999</v>
      </c>
      <c r="I130" s="1">
        <v>0.40064900000000003</v>
      </c>
      <c r="J130" s="1">
        <v>0.41179999999999994</v>
      </c>
      <c r="L130" s="7"/>
      <c r="M130" s="5" t="s">
        <v>46</v>
      </c>
      <c r="N130" s="1">
        <v>0.40540799999999994</v>
      </c>
      <c r="O130" s="1">
        <v>0.44589999999999996</v>
      </c>
      <c r="P130" s="1">
        <v>0.62172000000000005</v>
      </c>
      <c r="Q130" s="1">
        <v>0.49912200000000001</v>
      </c>
      <c r="R130" s="1">
        <v>0.58129600000000003</v>
      </c>
      <c r="S130" s="1">
        <v>0.5359060000000001</v>
      </c>
      <c r="T130" s="1">
        <v>0.56006999999999996</v>
      </c>
      <c r="U130" s="1">
        <v>0.70000000000000007</v>
      </c>
      <c r="V130" s="1">
        <v>0.62136499999999995</v>
      </c>
    </row>
    <row r="131" spans="1:22">
      <c r="A131" s="5" t="s">
        <v>127</v>
      </c>
      <c r="B131" s="1">
        <v>0.17033199999999998</v>
      </c>
      <c r="C131" s="1">
        <v>0.24496800000000002</v>
      </c>
      <c r="D131" s="1">
        <v>0.256853</v>
      </c>
      <c r="E131" s="1">
        <v>0.22215900000000002</v>
      </c>
      <c r="F131" s="1">
        <v>0.42280800000000002</v>
      </c>
      <c r="G131" s="1">
        <v>0.37724699999999994</v>
      </c>
      <c r="H131" s="1">
        <v>0.36468400000000006</v>
      </c>
      <c r="I131" s="1">
        <v>0.39276800000000001</v>
      </c>
      <c r="J131" s="1">
        <v>0.414072</v>
      </c>
      <c r="L131" s="7"/>
      <c r="M131" s="5" t="s">
        <v>45</v>
      </c>
      <c r="N131" s="1">
        <v>0.43703000000000003</v>
      </c>
      <c r="O131" s="1">
        <v>0.48284999999999995</v>
      </c>
      <c r="P131" s="1">
        <v>0.52820500000000004</v>
      </c>
      <c r="Q131" s="1">
        <v>0.54053999999999991</v>
      </c>
      <c r="R131" s="1">
        <v>0.58533999999999997</v>
      </c>
      <c r="S131" s="1">
        <v>0.57445199999999996</v>
      </c>
      <c r="T131" s="1">
        <v>0.60208200000000001</v>
      </c>
      <c r="U131" s="1">
        <v>0.61193300000000017</v>
      </c>
      <c r="V131" s="1">
        <v>0.62433800000000006</v>
      </c>
    </row>
    <row r="132" spans="1:22">
      <c r="A132" s="6" t="s">
        <v>126</v>
      </c>
      <c r="B132" s="1">
        <v>0.22755599999999998</v>
      </c>
      <c r="C132" s="1">
        <v>0.29302</v>
      </c>
      <c r="D132" s="1">
        <v>0.28130499999999997</v>
      </c>
      <c r="E132" s="1">
        <v>0.35708400000000007</v>
      </c>
      <c r="F132" s="1">
        <v>0.260295</v>
      </c>
      <c r="G132" s="1">
        <v>0.320295</v>
      </c>
      <c r="H132" s="1">
        <v>0.38447599999999998</v>
      </c>
      <c r="I132" s="1">
        <v>0.30491199999999996</v>
      </c>
      <c r="J132" s="1">
        <v>0.41697600000000001</v>
      </c>
      <c r="L132" s="7"/>
      <c r="M132" s="6" t="s">
        <v>43</v>
      </c>
      <c r="N132" s="1">
        <v>0.31541400000000003</v>
      </c>
      <c r="O132" s="1">
        <v>0.38506499999999999</v>
      </c>
      <c r="P132" s="1">
        <v>0.32899999999999996</v>
      </c>
      <c r="Q132" s="1">
        <v>0.39493</v>
      </c>
      <c r="R132" s="1">
        <v>0.49973000000000001</v>
      </c>
      <c r="S132" s="1">
        <v>0.39930399999999994</v>
      </c>
      <c r="T132" s="1">
        <v>0.46817999999999999</v>
      </c>
      <c r="U132" s="1">
        <v>0.70868399999999998</v>
      </c>
      <c r="V132" s="1">
        <v>0.63209499999999996</v>
      </c>
    </row>
    <row r="133" spans="1:22">
      <c r="A133" s="5" t="s">
        <v>125</v>
      </c>
      <c r="B133" s="1">
        <v>0.18838299999999999</v>
      </c>
      <c r="C133" s="1">
        <v>0.2379</v>
      </c>
      <c r="D133" s="1">
        <v>0.28560000000000002</v>
      </c>
      <c r="E133" s="1">
        <v>0.27306000000000002</v>
      </c>
      <c r="F133" s="1">
        <v>0.37135800000000008</v>
      </c>
      <c r="G133" s="1">
        <v>0.34360400000000002</v>
      </c>
      <c r="H133" s="1">
        <v>0.37669000000000002</v>
      </c>
      <c r="I133" s="1">
        <v>0.36932799999999993</v>
      </c>
      <c r="J133" s="1">
        <v>0.42200199999999993</v>
      </c>
      <c r="L133" s="7"/>
      <c r="M133" s="6" t="s">
        <v>42</v>
      </c>
      <c r="N133" s="1">
        <v>0.45754499999999998</v>
      </c>
      <c r="O133" s="1">
        <v>0.41371199999999997</v>
      </c>
      <c r="P133" s="1">
        <v>0.5225820000000001</v>
      </c>
      <c r="Q133" s="1">
        <v>0.47441899999999998</v>
      </c>
      <c r="R133" s="1">
        <v>0.49914800000000004</v>
      </c>
      <c r="S133" s="1">
        <v>0.51636399999999993</v>
      </c>
      <c r="T133" s="1">
        <v>0.58854400000000007</v>
      </c>
      <c r="U133" s="1">
        <v>0.59547600000000012</v>
      </c>
      <c r="V133" s="1">
        <v>0.63249</v>
      </c>
    </row>
    <row r="134" spans="1:22">
      <c r="A134" s="5" t="s">
        <v>124</v>
      </c>
      <c r="B134" s="1">
        <v>0.16285200000000002</v>
      </c>
      <c r="C134" s="1">
        <v>9.532800000000001E-2</v>
      </c>
      <c r="D134" s="1">
        <v>0.1885</v>
      </c>
      <c r="E134" s="1">
        <v>0.10548999999999999</v>
      </c>
      <c r="F134" s="1">
        <v>0.26817999999999997</v>
      </c>
      <c r="G134" s="1">
        <v>0.26131800000000005</v>
      </c>
      <c r="H134" s="1">
        <v>0.22561</v>
      </c>
      <c r="I134" s="1">
        <v>0.240199</v>
      </c>
      <c r="J134" s="1">
        <v>0.42722499999999997</v>
      </c>
      <c r="L134" s="7"/>
      <c r="M134" s="6" t="s">
        <v>41</v>
      </c>
      <c r="N134" s="1">
        <v>0.47388000000000002</v>
      </c>
      <c r="O134" s="1">
        <v>0.44392799999999999</v>
      </c>
      <c r="P134" s="1">
        <v>0.50265599999999999</v>
      </c>
      <c r="Q134" s="1">
        <v>0.55177200000000004</v>
      </c>
      <c r="R134" s="1">
        <v>0.50870699999999991</v>
      </c>
      <c r="S134" s="1">
        <v>0.59605100000000011</v>
      </c>
      <c r="T134" s="1">
        <v>0.55509600000000003</v>
      </c>
      <c r="U134" s="1">
        <v>0.59556000000000009</v>
      </c>
      <c r="V134" s="1">
        <v>0.6368640000000001</v>
      </c>
    </row>
    <row r="135" spans="1:22">
      <c r="A135" s="5" t="s">
        <v>123</v>
      </c>
      <c r="B135" s="1">
        <v>0.18240999999999999</v>
      </c>
      <c r="C135" s="1">
        <v>0.29694599999999999</v>
      </c>
      <c r="D135" s="1">
        <v>0.25311</v>
      </c>
      <c r="E135" s="1">
        <v>0.15379100000000001</v>
      </c>
      <c r="F135" s="1" t="e">
        <v>#VALUE!</v>
      </c>
      <c r="G135" s="1">
        <v>0.187226</v>
      </c>
      <c r="H135" s="1">
        <v>0.19025600000000001</v>
      </c>
      <c r="I135" s="1">
        <v>0.29606000000000005</v>
      </c>
      <c r="J135" s="1">
        <v>0.43173699999999998</v>
      </c>
      <c r="L135" s="7"/>
      <c r="M135" s="5" t="s">
        <v>40</v>
      </c>
      <c r="N135" s="1">
        <v>0.52405499999999994</v>
      </c>
      <c r="O135" s="1">
        <v>0.5296559999999999</v>
      </c>
      <c r="P135" s="1">
        <v>0.58020299999999991</v>
      </c>
      <c r="Q135" s="1">
        <v>0.72217599999999982</v>
      </c>
      <c r="R135" s="1">
        <v>0.54279499999999992</v>
      </c>
      <c r="S135" s="1">
        <v>0.629216</v>
      </c>
      <c r="T135" s="1">
        <v>0.766814</v>
      </c>
      <c r="U135" s="1">
        <v>0.56536400000000009</v>
      </c>
      <c r="V135" s="1">
        <v>0.64634899999999995</v>
      </c>
    </row>
    <row r="136" spans="1:22">
      <c r="A136" s="5" t="s">
        <v>122</v>
      </c>
      <c r="B136" s="1">
        <v>0.41519799999999996</v>
      </c>
      <c r="C136" s="1">
        <v>0.40836</v>
      </c>
      <c r="D136" s="1">
        <v>0.475798</v>
      </c>
      <c r="E136" s="1">
        <v>0.303616</v>
      </c>
      <c r="F136" s="1">
        <v>0.46237200000000001</v>
      </c>
      <c r="G136" s="1">
        <v>0.56535999999999997</v>
      </c>
      <c r="H136" s="1">
        <v>0.4197280000000001</v>
      </c>
      <c r="I136" s="1">
        <v>0.50131199999999998</v>
      </c>
      <c r="J136" s="1">
        <v>0.43299899999999997</v>
      </c>
      <c r="L136" s="7"/>
      <c r="M136" s="5" t="s">
        <v>39</v>
      </c>
      <c r="N136" s="1">
        <v>0.37094400000000005</v>
      </c>
      <c r="O136" s="1">
        <v>0.50009400000000004</v>
      </c>
      <c r="P136" s="1">
        <v>0.58859400000000006</v>
      </c>
      <c r="Q136" s="1">
        <v>0.42862399999999995</v>
      </c>
      <c r="R136" s="1">
        <v>0.50480000000000003</v>
      </c>
      <c r="S136" s="1">
        <v>0</v>
      </c>
      <c r="T136" s="1">
        <v>0.59475900000000004</v>
      </c>
      <c r="U136" s="1">
        <v>0.54607899999999998</v>
      </c>
      <c r="V136" s="1">
        <v>0.65140600000000004</v>
      </c>
    </row>
    <row r="137" spans="1:22">
      <c r="A137" s="6" t="s">
        <v>121</v>
      </c>
      <c r="B137" s="1">
        <v>0.40228799999999992</v>
      </c>
      <c r="C137" s="1">
        <v>0.43309199999999998</v>
      </c>
      <c r="D137" s="1">
        <v>0.376336</v>
      </c>
      <c r="E137" s="1">
        <v>0.41771999999999998</v>
      </c>
      <c r="F137" s="1">
        <v>0.28304399999999996</v>
      </c>
      <c r="G137" s="1">
        <v>0.33524000000000004</v>
      </c>
      <c r="H137" s="1">
        <v>0.32016</v>
      </c>
      <c r="I137" s="1">
        <v>0.50167700000000004</v>
      </c>
      <c r="J137" s="1">
        <v>0.44013999999999998</v>
      </c>
      <c r="L137" s="7"/>
      <c r="M137" s="5" t="s">
        <v>38</v>
      </c>
      <c r="N137" s="1">
        <v>0.34629000000000004</v>
      </c>
      <c r="O137" s="1">
        <v>0.48580000000000001</v>
      </c>
      <c r="P137" s="1">
        <v>0.44388000000000005</v>
      </c>
      <c r="Q137" s="1">
        <v>0.53892899999999999</v>
      </c>
      <c r="R137" s="1">
        <v>0.63017400000000001</v>
      </c>
      <c r="S137" s="1">
        <v>0.67981000000000003</v>
      </c>
      <c r="T137" s="1">
        <v>0.72599999999999998</v>
      </c>
      <c r="U137" s="1">
        <v>0.6658599999999999</v>
      </c>
      <c r="V137" s="1">
        <v>0.65171400000000002</v>
      </c>
    </row>
    <row r="138" spans="1:22">
      <c r="A138" s="5" t="s">
        <v>120</v>
      </c>
      <c r="B138" s="1">
        <v>0.35380800000000001</v>
      </c>
      <c r="C138" s="1">
        <v>0.39872400000000002</v>
      </c>
      <c r="D138" s="1">
        <v>0.40086700000000003</v>
      </c>
      <c r="E138" s="1">
        <v>0.42550199999999994</v>
      </c>
      <c r="F138" s="1">
        <v>0.42958600000000002</v>
      </c>
      <c r="G138" s="1">
        <v>0.46692099999999997</v>
      </c>
      <c r="H138" s="1">
        <v>0.44888000000000006</v>
      </c>
      <c r="I138" s="1">
        <v>0.46852600000000005</v>
      </c>
      <c r="J138" s="1">
        <v>0.44081999999999999</v>
      </c>
      <c r="L138" s="7"/>
      <c r="M138" s="5" t="s">
        <v>37</v>
      </c>
      <c r="N138" s="1">
        <v>0.53808</v>
      </c>
      <c r="O138" s="1">
        <v>0.51890999999999998</v>
      </c>
      <c r="P138" s="1">
        <v>0.59588400000000008</v>
      </c>
      <c r="Q138" s="1">
        <v>0.35987899999999995</v>
      </c>
      <c r="R138" s="1">
        <v>0.72844799999999987</v>
      </c>
      <c r="S138" s="1">
        <v>0</v>
      </c>
      <c r="T138" s="1">
        <v>0.6160000000000001</v>
      </c>
      <c r="U138" s="1">
        <v>0.62957000000000007</v>
      </c>
      <c r="V138" s="1">
        <v>0.65542400000000001</v>
      </c>
    </row>
    <row r="139" spans="1:22">
      <c r="A139" s="5" t="s">
        <v>119</v>
      </c>
      <c r="B139" s="1">
        <v>0.44092899999999996</v>
      </c>
      <c r="C139" s="1">
        <v>0.45765899999999998</v>
      </c>
      <c r="D139" s="1">
        <v>0.47698200000000002</v>
      </c>
      <c r="E139" s="1">
        <v>0.49152599999999996</v>
      </c>
      <c r="F139" s="1">
        <v>0.51358999999999999</v>
      </c>
      <c r="G139" s="1">
        <v>0.48910000000000003</v>
      </c>
      <c r="H139" s="1">
        <v>0.51347399999999999</v>
      </c>
      <c r="I139" s="1">
        <v>0.53473500000000007</v>
      </c>
      <c r="J139" s="1">
        <v>0.44148399999999999</v>
      </c>
      <c r="L139" s="7"/>
      <c r="M139" s="5" t="s">
        <v>36</v>
      </c>
      <c r="N139" s="1">
        <v>0.35373599999999999</v>
      </c>
      <c r="O139" s="1">
        <v>0.34199800000000002</v>
      </c>
      <c r="P139" s="1">
        <v>0.40185599999999999</v>
      </c>
      <c r="Q139" s="1">
        <v>0.30749599999999999</v>
      </c>
      <c r="R139" s="1">
        <v>0.41297</v>
      </c>
      <c r="S139" s="1">
        <v>0.49721099999999996</v>
      </c>
      <c r="T139" s="1">
        <v>0.56073600000000001</v>
      </c>
      <c r="U139" s="1">
        <v>0.59028599999999987</v>
      </c>
      <c r="V139" s="1">
        <v>0.6590879999999999</v>
      </c>
    </row>
    <row r="140" spans="1:22">
      <c r="A140" s="5" t="s">
        <v>118</v>
      </c>
      <c r="B140" s="1">
        <v>0.21792400000000001</v>
      </c>
      <c r="C140" s="1">
        <v>0.27408900000000003</v>
      </c>
      <c r="D140" s="1">
        <v>0.21559399999999998</v>
      </c>
      <c r="E140" s="1">
        <v>0.23177799999999998</v>
      </c>
      <c r="F140" s="1">
        <v>0.24180599999999999</v>
      </c>
      <c r="G140" s="1">
        <v>0.34587800000000002</v>
      </c>
      <c r="H140" s="1">
        <v>0.38642499999999991</v>
      </c>
      <c r="I140" s="1">
        <v>0.44742599999999999</v>
      </c>
      <c r="J140" s="1">
        <v>0.44247599999999998</v>
      </c>
      <c r="L140" s="7"/>
      <c r="M140" s="6" t="s">
        <v>35</v>
      </c>
      <c r="N140" s="1">
        <v>0.39801700000000001</v>
      </c>
      <c r="O140" s="1">
        <v>0.24199999999999999</v>
      </c>
      <c r="P140" s="1">
        <v>0.41305500000000001</v>
      </c>
      <c r="Q140" s="1">
        <v>0.35870399999999997</v>
      </c>
      <c r="R140" s="1">
        <v>0.45485999999999999</v>
      </c>
      <c r="S140" s="1">
        <v>0.46104100000000009</v>
      </c>
      <c r="T140" s="1">
        <v>0.20732399999999995</v>
      </c>
      <c r="U140" s="1">
        <v>0.39052500000000001</v>
      </c>
      <c r="V140" s="1">
        <v>0.66908800000000013</v>
      </c>
    </row>
    <row r="141" spans="1:22">
      <c r="A141" s="5" t="s">
        <v>117</v>
      </c>
      <c r="B141" s="1">
        <v>0.37412600000000001</v>
      </c>
      <c r="C141" s="1">
        <v>0.37247599999999997</v>
      </c>
      <c r="D141" s="1">
        <v>0.340725</v>
      </c>
      <c r="E141" s="1">
        <v>0.33540000000000003</v>
      </c>
      <c r="F141" s="1">
        <v>0.36220800000000003</v>
      </c>
      <c r="G141" s="1">
        <v>0.40369700000000008</v>
      </c>
      <c r="H141" s="1">
        <v>0.45052200000000003</v>
      </c>
      <c r="I141" s="1">
        <v>0.41657700000000003</v>
      </c>
      <c r="J141" s="1">
        <v>0.44590999999999997</v>
      </c>
      <c r="L141" s="7"/>
      <c r="M141" s="5" t="s">
        <v>33</v>
      </c>
      <c r="N141" s="1">
        <v>0.40062000000000003</v>
      </c>
      <c r="O141" s="1">
        <v>0.41222399999999992</v>
      </c>
      <c r="P141" s="1">
        <v>0.5202</v>
      </c>
      <c r="Q141" s="1">
        <v>0.52769599999999994</v>
      </c>
      <c r="R141" s="1">
        <v>0.58538999999999997</v>
      </c>
      <c r="S141" s="1">
        <v>0.58733400000000002</v>
      </c>
      <c r="T141" s="1">
        <v>0.68666400000000005</v>
      </c>
      <c r="U141" s="1">
        <v>0.55483499999999997</v>
      </c>
      <c r="V141" s="1">
        <v>0.67850900000000003</v>
      </c>
    </row>
    <row r="142" spans="1:22">
      <c r="A142" s="6" t="s">
        <v>116</v>
      </c>
      <c r="B142" s="1">
        <v>0.27903800000000001</v>
      </c>
      <c r="C142" s="1">
        <v>0.30915500000000001</v>
      </c>
      <c r="D142" s="1">
        <v>0.27014500000000002</v>
      </c>
      <c r="E142" s="1">
        <v>0.313722</v>
      </c>
      <c r="F142" s="1">
        <v>0.37204400000000004</v>
      </c>
      <c r="G142" s="1">
        <v>0.33094800000000002</v>
      </c>
      <c r="H142" s="1">
        <v>0.381828</v>
      </c>
      <c r="I142" s="1">
        <v>0.44844000000000001</v>
      </c>
      <c r="J142" s="1">
        <v>0.44696400000000003</v>
      </c>
      <c r="L142" s="7"/>
      <c r="M142" s="5" t="s">
        <v>31</v>
      </c>
      <c r="N142" s="1">
        <v>0.51009000000000004</v>
      </c>
      <c r="O142" s="1">
        <v>0.54187299999999994</v>
      </c>
      <c r="P142" s="1">
        <v>0.57418799999999992</v>
      </c>
      <c r="Q142" s="1">
        <v>0.66359199999999996</v>
      </c>
      <c r="R142" s="1">
        <v>0.75408200000000014</v>
      </c>
      <c r="S142" s="1">
        <v>0.68669099999999994</v>
      </c>
      <c r="T142" s="1">
        <v>0.67039000000000015</v>
      </c>
      <c r="U142" s="1">
        <v>0.69402000000000008</v>
      </c>
      <c r="V142" s="1">
        <v>0.68555999999999995</v>
      </c>
    </row>
    <row r="143" spans="1:22">
      <c r="A143" s="5" t="s">
        <v>115</v>
      </c>
      <c r="B143" s="1">
        <v>0</v>
      </c>
      <c r="C143" s="1">
        <v>0.30562400000000001</v>
      </c>
      <c r="D143" s="1">
        <v>0</v>
      </c>
      <c r="E143" s="1">
        <v>0.34496399999999999</v>
      </c>
      <c r="F143" s="1">
        <v>0.37299400000000005</v>
      </c>
      <c r="G143" s="1">
        <v>0.44694</v>
      </c>
      <c r="H143" s="1">
        <v>0.4215040000000001</v>
      </c>
      <c r="I143" s="1">
        <v>0.4748099999999999</v>
      </c>
      <c r="J143" s="1">
        <v>0.44721800000000006</v>
      </c>
      <c r="L143" s="7"/>
      <c r="M143" s="6" t="s">
        <v>30</v>
      </c>
      <c r="N143" s="1">
        <v>0.64231199999999999</v>
      </c>
      <c r="O143" s="1">
        <v>0.50319999999999998</v>
      </c>
      <c r="P143" s="1">
        <v>0.43560000000000004</v>
      </c>
      <c r="Q143" s="1">
        <v>0.54514800000000008</v>
      </c>
      <c r="R143" s="1">
        <v>0.53849799999999992</v>
      </c>
      <c r="S143" s="1">
        <v>0.5934060000000001</v>
      </c>
      <c r="T143" s="1">
        <v>0.61776900000000001</v>
      </c>
      <c r="U143" s="1">
        <v>0.64650399999999997</v>
      </c>
      <c r="V143" s="1">
        <v>0.68779799999999991</v>
      </c>
    </row>
    <row r="144" spans="1:22">
      <c r="A144" s="5" t="s">
        <v>114</v>
      </c>
      <c r="B144" s="1">
        <v>0</v>
      </c>
      <c r="C144" s="1">
        <v>0.25210600000000005</v>
      </c>
      <c r="D144" s="1">
        <v>0</v>
      </c>
      <c r="E144" s="1">
        <v>0.24824800000000002</v>
      </c>
      <c r="F144" s="1">
        <v>0.18733200000000003</v>
      </c>
      <c r="G144" s="1">
        <v>0.35454199999999997</v>
      </c>
      <c r="H144" s="1">
        <v>0.35275799999999996</v>
      </c>
      <c r="I144" s="1">
        <v>0.40849499999999994</v>
      </c>
      <c r="J144" s="1">
        <v>0.44783200000000001</v>
      </c>
      <c r="L144" s="7"/>
      <c r="M144" s="5" t="s">
        <v>29</v>
      </c>
      <c r="N144" s="1">
        <v>0.52118400000000009</v>
      </c>
      <c r="O144" s="1">
        <v>0.58255200000000007</v>
      </c>
      <c r="P144" s="1">
        <v>0.59479199999999999</v>
      </c>
      <c r="Q144" s="1">
        <v>0.58696999999999999</v>
      </c>
      <c r="R144" s="1">
        <v>0.64915199999999995</v>
      </c>
      <c r="S144" s="1">
        <v>0.67027700000000001</v>
      </c>
      <c r="T144" s="1">
        <v>0.6859059999999999</v>
      </c>
      <c r="U144" s="1">
        <v>0.65734199999999998</v>
      </c>
      <c r="V144" s="1">
        <v>0.69023699999999999</v>
      </c>
    </row>
    <row r="145" spans="1:22">
      <c r="A145" s="5" t="s">
        <v>113</v>
      </c>
      <c r="B145" s="1">
        <v>0.2964</v>
      </c>
      <c r="C145" s="1">
        <v>0.43678900000000004</v>
      </c>
      <c r="D145" s="1">
        <v>0.518092</v>
      </c>
      <c r="E145" s="1">
        <v>0.33850000000000002</v>
      </c>
      <c r="F145" s="1">
        <v>0.43613499999999999</v>
      </c>
      <c r="G145" s="1">
        <v>0.54765999999999992</v>
      </c>
      <c r="H145" s="1">
        <v>0.36284800000000006</v>
      </c>
      <c r="I145" s="1">
        <v>0.45676800000000001</v>
      </c>
      <c r="J145" s="1">
        <v>0.44797799999999999</v>
      </c>
      <c r="L145" s="7"/>
      <c r="M145" s="6" t="s">
        <v>28</v>
      </c>
      <c r="N145" s="1">
        <v>0.43074900000000005</v>
      </c>
      <c r="O145" s="1">
        <v>0.50922000000000001</v>
      </c>
      <c r="P145" s="1">
        <v>0.53145600000000004</v>
      </c>
      <c r="Q145" s="1">
        <v>0.51633600000000013</v>
      </c>
      <c r="R145" s="1">
        <v>0.54586799999999991</v>
      </c>
      <c r="S145" s="1">
        <v>0.53699200000000002</v>
      </c>
      <c r="T145" s="1">
        <v>0.52639400000000003</v>
      </c>
      <c r="U145" s="1">
        <v>0.55763399999999996</v>
      </c>
      <c r="V145" s="1">
        <v>0.69063600000000014</v>
      </c>
    </row>
    <row r="146" spans="1:22">
      <c r="A146" s="5" t="s">
        <v>112</v>
      </c>
      <c r="B146" s="1">
        <v>0.28803600000000001</v>
      </c>
      <c r="C146" s="1">
        <v>0.28330500000000003</v>
      </c>
      <c r="D146" s="1">
        <v>0.294132</v>
      </c>
      <c r="E146" s="1">
        <v>0.32330799999999998</v>
      </c>
      <c r="F146" s="1">
        <v>0.36633300000000008</v>
      </c>
      <c r="G146" s="1">
        <v>0.40591999999999995</v>
      </c>
      <c r="H146" s="1">
        <v>0.40582099999999999</v>
      </c>
      <c r="I146" s="1">
        <v>0.42804900000000001</v>
      </c>
      <c r="J146" s="1">
        <v>0.45017999999999997</v>
      </c>
      <c r="L146" s="7"/>
      <c r="M146" s="5" t="s">
        <v>27</v>
      </c>
      <c r="N146" s="1">
        <v>0.472524</v>
      </c>
      <c r="O146" s="1">
        <v>0.49624100000000004</v>
      </c>
      <c r="P146" s="1">
        <v>0.58478399999999997</v>
      </c>
      <c r="Q146" s="1">
        <v>0.64019999999999988</v>
      </c>
      <c r="R146" s="1">
        <v>0.69259400000000004</v>
      </c>
      <c r="S146" s="1">
        <v>0.63777600000000012</v>
      </c>
      <c r="T146" s="1">
        <v>0.67120000000000013</v>
      </c>
      <c r="U146" s="1">
        <v>0.55237999999999998</v>
      </c>
      <c r="V146" s="1">
        <v>0.69208000000000003</v>
      </c>
    </row>
    <row r="147" spans="1:22">
      <c r="A147" s="5" t="s">
        <v>111</v>
      </c>
      <c r="B147" s="1">
        <v>0.24358099999999996</v>
      </c>
      <c r="C147" s="1">
        <v>0.296595</v>
      </c>
      <c r="D147" s="1">
        <v>0.25520999999999994</v>
      </c>
      <c r="E147" s="1">
        <v>0.33744000000000002</v>
      </c>
      <c r="F147" s="1">
        <v>0.29086999999999996</v>
      </c>
      <c r="G147" s="1">
        <v>0.33600000000000002</v>
      </c>
      <c r="H147" s="1">
        <v>0.39140399999999992</v>
      </c>
      <c r="I147" s="1">
        <v>0.40748399999999996</v>
      </c>
      <c r="J147" s="1">
        <v>0.454036</v>
      </c>
      <c r="L147" s="7"/>
      <c r="M147" s="5" t="s">
        <v>26</v>
      </c>
      <c r="N147" s="1">
        <v>0.48991899999999999</v>
      </c>
      <c r="O147" s="1">
        <v>0.58499800000000013</v>
      </c>
      <c r="P147" s="1">
        <v>0.66223500000000002</v>
      </c>
      <c r="Q147" s="1">
        <v>0.56612399999999996</v>
      </c>
      <c r="R147" s="1">
        <v>0.62074800000000008</v>
      </c>
      <c r="S147" s="1">
        <v>0.67017400000000005</v>
      </c>
      <c r="T147" s="1">
        <v>0.77497400000000005</v>
      </c>
      <c r="U147" s="1">
        <v>0.71171100000000009</v>
      </c>
      <c r="V147" s="1">
        <v>0.69298899999999997</v>
      </c>
    </row>
    <row r="148" spans="1:22">
      <c r="A148" s="6" t="s">
        <v>110</v>
      </c>
      <c r="B148" s="1">
        <v>0.34277100000000005</v>
      </c>
      <c r="C148" s="1">
        <v>0.26170299999999996</v>
      </c>
      <c r="D148" s="1">
        <v>0.39637100000000003</v>
      </c>
      <c r="E148" s="1">
        <v>0.39637100000000003</v>
      </c>
      <c r="F148" s="1">
        <v>0.338314</v>
      </c>
      <c r="G148" s="1">
        <v>0.46981200000000001</v>
      </c>
      <c r="H148" s="1">
        <v>0.38801999999999998</v>
      </c>
      <c r="I148" s="1">
        <v>0.40540799999999994</v>
      </c>
      <c r="J148" s="1">
        <v>0.45504899999999998</v>
      </c>
      <c r="L148" s="7"/>
      <c r="M148" s="5" t="s">
        <v>25</v>
      </c>
      <c r="N148" s="1">
        <v>0.6713079999999999</v>
      </c>
      <c r="O148" s="1">
        <v>0.72883799999999987</v>
      </c>
      <c r="P148" s="1">
        <v>0.76958599999999999</v>
      </c>
      <c r="Q148" s="1">
        <v>0.623834</v>
      </c>
      <c r="R148" s="1">
        <v>0.49676900000000002</v>
      </c>
      <c r="S148" s="1">
        <v>0.61592999999999998</v>
      </c>
      <c r="T148" s="1">
        <v>0.55281599999999997</v>
      </c>
      <c r="U148" s="1">
        <v>0.70913999999999999</v>
      </c>
      <c r="V148" s="1">
        <v>0.69737500000000008</v>
      </c>
    </row>
    <row r="149" spans="1:22">
      <c r="A149" s="5" t="s">
        <v>109</v>
      </c>
      <c r="B149" s="1">
        <v>0</v>
      </c>
      <c r="C149" s="1">
        <v>0.21544099999999999</v>
      </c>
      <c r="D149" s="1">
        <v>0.274474</v>
      </c>
      <c r="E149" s="1">
        <v>0.23837399999999997</v>
      </c>
      <c r="F149" s="1">
        <v>0.26367000000000002</v>
      </c>
      <c r="G149" s="1">
        <v>0.29027399999999998</v>
      </c>
      <c r="H149" s="1">
        <v>0.36930899999999994</v>
      </c>
      <c r="I149" s="1">
        <v>0.40800000000000003</v>
      </c>
      <c r="J149" s="1">
        <v>0.45690399999999992</v>
      </c>
      <c r="L149" s="7"/>
      <c r="M149" s="5" t="s">
        <v>24</v>
      </c>
      <c r="N149" s="1">
        <v>0.55466400000000005</v>
      </c>
      <c r="O149" s="1">
        <v>0.45493000000000006</v>
      </c>
      <c r="P149" s="1">
        <v>0.76038399999999995</v>
      </c>
      <c r="Q149" s="1">
        <v>0.65002199999999999</v>
      </c>
      <c r="R149" s="1">
        <v>0.62118000000000007</v>
      </c>
      <c r="S149" s="1">
        <v>0.65439999999999998</v>
      </c>
      <c r="T149" s="1">
        <v>0.74030399999999996</v>
      </c>
      <c r="U149" s="1">
        <v>0.70214399999999999</v>
      </c>
      <c r="V149" s="1">
        <v>0.71111200000000008</v>
      </c>
    </row>
    <row r="150" spans="1:22">
      <c r="A150" s="5" t="s">
        <v>108</v>
      </c>
      <c r="B150" s="1">
        <v>0.27327299999999999</v>
      </c>
      <c r="C150" s="1">
        <v>0.23969999999999997</v>
      </c>
      <c r="D150" s="1">
        <v>0.25654199999999999</v>
      </c>
      <c r="E150" s="1">
        <v>0.36700000000000005</v>
      </c>
      <c r="F150" s="1">
        <v>0.32499</v>
      </c>
      <c r="G150" s="1">
        <v>0.33533599999999997</v>
      </c>
      <c r="H150" s="1">
        <v>0.40128000000000003</v>
      </c>
      <c r="I150" s="1">
        <v>0.43110199999999999</v>
      </c>
      <c r="J150" s="1">
        <v>0.45810999999999991</v>
      </c>
      <c r="L150" s="7"/>
      <c r="M150" s="5" t="s">
        <v>23</v>
      </c>
      <c r="N150" s="1">
        <v>0.53015999999999996</v>
      </c>
      <c r="O150" s="1">
        <v>0.54483000000000004</v>
      </c>
      <c r="P150" s="1">
        <v>0.59629399999999999</v>
      </c>
      <c r="Q150" s="1">
        <v>0.59376499999999999</v>
      </c>
      <c r="R150" s="1">
        <v>0.65478400000000003</v>
      </c>
      <c r="S150" s="1">
        <v>0.65457900000000002</v>
      </c>
      <c r="T150" s="1">
        <v>0.64474200000000004</v>
      </c>
      <c r="U150" s="1">
        <v>0.71079000000000003</v>
      </c>
      <c r="V150" s="1">
        <v>0.71448999999999996</v>
      </c>
    </row>
    <row r="151" spans="1:22">
      <c r="A151" s="6" t="s">
        <v>107</v>
      </c>
      <c r="B151" s="1">
        <v>0.34054400000000001</v>
      </c>
      <c r="C151" s="1">
        <v>0.40043499999999993</v>
      </c>
      <c r="D151" s="1">
        <v>0.44761499999999999</v>
      </c>
      <c r="E151" s="1">
        <v>0.42935200000000001</v>
      </c>
      <c r="F151" s="1">
        <v>0.44362300000000005</v>
      </c>
      <c r="G151" s="1">
        <v>0.44544499999999998</v>
      </c>
      <c r="H151" s="1">
        <v>0.45567199999999997</v>
      </c>
      <c r="I151" s="1">
        <v>0.44908399999999998</v>
      </c>
      <c r="J151" s="1">
        <v>0.45974000000000004</v>
      </c>
      <c r="L151" s="7"/>
      <c r="M151" s="6" t="s">
        <v>22</v>
      </c>
      <c r="N151" s="1">
        <v>0.51415600000000006</v>
      </c>
      <c r="O151" s="1">
        <v>0.65988999999999998</v>
      </c>
      <c r="P151" s="1">
        <v>0.60058800000000001</v>
      </c>
      <c r="Q151" s="1">
        <v>0.57057500000000005</v>
      </c>
      <c r="R151" s="1">
        <v>0.59804400000000002</v>
      </c>
      <c r="S151" s="1">
        <v>0.64427999999999996</v>
      </c>
      <c r="T151" s="1">
        <v>0.61768800000000001</v>
      </c>
      <c r="U151" s="1">
        <v>0.71442000000000005</v>
      </c>
      <c r="V151" s="1">
        <v>0.71523000000000003</v>
      </c>
    </row>
    <row r="152" spans="1:22">
      <c r="A152" s="5" t="s">
        <v>106</v>
      </c>
      <c r="B152" s="1">
        <v>0.30572100000000002</v>
      </c>
      <c r="C152" s="1">
        <v>0.34461900000000001</v>
      </c>
      <c r="D152" s="1">
        <v>0.39135899999999996</v>
      </c>
      <c r="E152" s="1">
        <v>0.39386999999999994</v>
      </c>
      <c r="F152" s="1">
        <v>0.411136</v>
      </c>
      <c r="G152" s="1">
        <v>0.443465</v>
      </c>
      <c r="H152" s="1">
        <v>0.42525799999999997</v>
      </c>
      <c r="I152" s="1">
        <v>0.42558999999999997</v>
      </c>
      <c r="J152" s="1">
        <v>0.46039700000000006</v>
      </c>
      <c r="L152" s="7"/>
      <c r="M152" s="5" t="s">
        <v>21</v>
      </c>
      <c r="N152" s="1">
        <v>0.49559100000000011</v>
      </c>
      <c r="O152" s="1">
        <v>0.53025000000000011</v>
      </c>
      <c r="P152" s="1">
        <v>0.50585500000000005</v>
      </c>
      <c r="Q152" s="1">
        <v>0.70139400000000007</v>
      </c>
      <c r="R152" s="1">
        <v>0.68388599999999988</v>
      </c>
      <c r="S152" s="1">
        <v>0.75581999999999994</v>
      </c>
      <c r="T152" s="1">
        <v>0.73480000000000001</v>
      </c>
      <c r="U152" s="1">
        <v>0.83223599999999998</v>
      </c>
      <c r="V152" s="1">
        <v>0.73449399999999998</v>
      </c>
    </row>
    <row r="153" spans="1:22">
      <c r="A153" s="5" t="s">
        <v>105</v>
      </c>
      <c r="B153" s="1">
        <v>0.32346000000000003</v>
      </c>
      <c r="C153" s="1">
        <v>0.34202699999999997</v>
      </c>
      <c r="D153" s="1">
        <v>0.40170400000000001</v>
      </c>
      <c r="E153" s="1">
        <v>0.39626999999999996</v>
      </c>
      <c r="F153" s="1">
        <v>0.40019199999999999</v>
      </c>
      <c r="G153" s="1">
        <v>0.44470300000000007</v>
      </c>
      <c r="H153" s="1">
        <v>0.43471199999999999</v>
      </c>
      <c r="I153" s="1">
        <v>0.43726499999999996</v>
      </c>
      <c r="J153" s="1">
        <v>0.46519199999999999</v>
      </c>
      <c r="L153" s="7"/>
      <c r="M153" s="5" t="s">
        <v>20</v>
      </c>
      <c r="N153" s="1">
        <v>0.46141400000000005</v>
      </c>
      <c r="O153" s="1">
        <v>0.62162200000000001</v>
      </c>
      <c r="P153" s="1">
        <v>0.62084399999999995</v>
      </c>
      <c r="Q153" s="1">
        <v>0.56664800000000004</v>
      </c>
      <c r="R153" s="1">
        <v>0.70553600000000005</v>
      </c>
      <c r="S153" s="1">
        <v>0.62475800000000004</v>
      </c>
      <c r="T153" s="1">
        <v>0.649312</v>
      </c>
      <c r="U153" s="1">
        <v>0.69111999999999996</v>
      </c>
      <c r="V153" s="1">
        <v>0.75309999999999988</v>
      </c>
    </row>
    <row r="154" spans="1:22">
      <c r="A154" s="5" t="s">
        <v>104</v>
      </c>
      <c r="B154" s="1">
        <v>0.149672</v>
      </c>
      <c r="C154" s="1">
        <v>0.11137</v>
      </c>
      <c r="D154" s="1">
        <v>0.24948000000000004</v>
      </c>
      <c r="E154" s="1">
        <v>0.28121199999999996</v>
      </c>
      <c r="F154" s="1">
        <v>0.41635000000000005</v>
      </c>
      <c r="G154" s="1">
        <v>0.36978299999999992</v>
      </c>
      <c r="H154" s="1">
        <v>0.46538099999999999</v>
      </c>
      <c r="I154" s="1">
        <v>0.48677700000000002</v>
      </c>
      <c r="J154" s="1">
        <v>0.465256</v>
      </c>
      <c r="L154" s="7"/>
      <c r="M154" s="5" t="s">
        <v>19</v>
      </c>
      <c r="N154" s="1">
        <v>0.41754200000000002</v>
      </c>
      <c r="O154" s="1">
        <v>0.52088400000000001</v>
      </c>
      <c r="P154" s="1">
        <v>0.59863500000000003</v>
      </c>
      <c r="Q154" s="1">
        <v>0.54302500000000009</v>
      </c>
      <c r="R154" s="1">
        <v>0.61506000000000005</v>
      </c>
      <c r="S154" s="1">
        <v>0.70719199999999993</v>
      </c>
      <c r="T154" s="1">
        <v>0.671871</v>
      </c>
      <c r="U154" s="1">
        <v>0.6189690000000001</v>
      </c>
      <c r="V154" s="1">
        <v>0.75364200000000003</v>
      </c>
    </row>
    <row r="155" spans="1:22">
      <c r="A155" s="5" t="s">
        <v>103</v>
      </c>
      <c r="B155" s="1">
        <v>0.26227600000000001</v>
      </c>
      <c r="C155" s="1">
        <v>0.22910800000000001</v>
      </c>
      <c r="D155" s="1">
        <v>0.30225999999999997</v>
      </c>
      <c r="E155" s="1">
        <v>0.29291099999999998</v>
      </c>
      <c r="F155" s="1">
        <v>0.36260800000000004</v>
      </c>
      <c r="G155" s="1">
        <v>0.38634000000000002</v>
      </c>
      <c r="H155" s="1">
        <v>0.40016200000000007</v>
      </c>
      <c r="I155" s="1">
        <v>0.47816999999999998</v>
      </c>
      <c r="J155" s="1">
        <v>0.46604000000000001</v>
      </c>
      <c r="L155" s="7"/>
      <c r="M155" s="5" t="s">
        <v>18</v>
      </c>
      <c r="N155" s="1">
        <v>0.43267499999999998</v>
      </c>
      <c r="O155" s="1">
        <v>0.42892399999999997</v>
      </c>
      <c r="P155" s="1">
        <v>0.42017199999999993</v>
      </c>
      <c r="Q155" s="1">
        <v>0.45085500000000006</v>
      </c>
      <c r="R155" s="1">
        <v>0.49733600000000011</v>
      </c>
      <c r="S155" s="1">
        <v>0.62656200000000006</v>
      </c>
      <c r="T155" s="1">
        <v>0.62706399999999995</v>
      </c>
      <c r="U155" s="1">
        <v>0.65694300000000005</v>
      </c>
      <c r="V155" s="1">
        <v>0.75741599999999987</v>
      </c>
    </row>
    <row r="156" spans="1:22">
      <c r="A156" s="5" t="s">
        <v>102</v>
      </c>
      <c r="B156" s="1">
        <v>9.5040000000000013E-2</v>
      </c>
      <c r="C156" s="1">
        <v>0.14742</v>
      </c>
      <c r="D156" s="1">
        <v>0.20824300000000001</v>
      </c>
      <c r="E156" s="1">
        <v>0.159639</v>
      </c>
      <c r="F156" s="1">
        <v>0.23446500000000001</v>
      </c>
      <c r="G156" s="1">
        <v>0.38825100000000001</v>
      </c>
      <c r="H156" s="1">
        <v>0.45199000000000006</v>
      </c>
      <c r="I156" s="1">
        <v>0.56178299999999992</v>
      </c>
      <c r="J156" s="1">
        <v>0.46946400000000005</v>
      </c>
      <c r="L156" s="7"/>
      <c r="M156" s="5" t="s">
        <v>17</v>
      </c>
      <c r="N156" s="1">
        <v>0.49482200000000004</v>
      </c>
      <c r="O156" s="1">
        <v>0.59507999999999994</v>
      </c>
      <c r="P156" s="1">
        <v>0.5476899999999999</v>
      </c>
      <c r="Q156" s="1">
        <v>0.58028299999999988</v>
      </c>
      <c r="R156" s="1">
        <v>0.62331599999999998</v>
      </c>
      <c r="S156" s="1">
        <v>0.68009600000000003</v>
      </c>
      <c r="T156" s="1">
        <v>0.70121999999999995</v>
      </c>
      <c r="U156" s="1">
        <v>0.73171200000000003</v>
      </c>
      <c r="V156" s="1">
        <v>0.75815700000000008</v>
      </c>
    </row>
    <row r="157" spans="1:22">
      <c r="A157" s="5" t="s">
        <v>101</v>
      </c>
      <c r="B157" s="1">
        <v>0.217503</v>
      </c>
      <c r="C157" s="1">
        <v>0.32856800000000003</v>
      </c>
      <c r="D157" s="1">
        <v>0.17149200000000003</v>
      </c>
      <c r="E157" s="1">
        <v>0.32447999999999999</v>
      </c>
      <c r="F157" s="1">
        <v>0.26776099999999997</v>
      </c>
      <c r="G157" s="1">
        <v>0.33786899999999997</v>
      </c>
      <c r="H157" s="1">
        <v>0.36819999999999997</v>
      </c>
      <c r="I157" s="1">
        <v>0.44423999999999997</v>
      </c>
      <c r="J157" s="1">
        <v>0.47093800000000002</v>
      </c>
      <c r="L157" s="7"/>
      <c r="M157" s="6" t="s">
        <v>16</v>
      </c>
      <c r="N157" s="1">
        <v>0.47126200000000001</v>
      </c>
      <c r="O157" s="1">
        <v>0.42828000000000005</v>
      </c>
      <c r="P157" s="1">
        <v>0.49717800000000012</v>
      </c>
      <c r="Q157" s="1">
        <v>0.60347299999999982</v>
      </c>
      <c r="R157" s="1">
        <v>0.59828999999999999</v>
      </c>
      <c r="S157" s="1">
        <v>0.55834800000000007</v>
      </c>
      <c r="T157" s="1">
        <v>0.79430999999999996</v>
      </c>
      <c r="U157" s="1">
        <v>0.77262500000000001</v>
      </c>
      <c r="V157" s="1">
        <v>0.75905</v>
      </c>
    </row>
    <row r="158" spans="1:22">
      <c r="A158" s="6" t="s">
        <v>100</v>
      </c>
      <c r="B158" s="1">
        <v>0.29188999999999998</v>
      </c>
      <c r="C158" s="1">
        <v>0.26672399999999996</v>
      </c>
      <c r="D158" s="1">
        <v>0.22890000000000002</v>
      </c>
      <c r="E158" s="1">
        <v>0.27586999999999995</v>
      </c>
      <c r="F158" s="1">
        <v>0.25877800000000001</v>
      </c>
      <c r="G158" s="1">
        <v>0.39639699999999994</v>
      </c>
      <c r="H158" s="1">
        <v>0.26172499999999999</v>
      </c>
      <c r="I158" s="1">
        <v>0.336312</v>
      </c>
      <c r="J158" s="1">
        <v>0.47195399999999998</v>
      </c>
      <c r="L158" s="7"/>
      <c r="M158" s="5" t="s">
        <v>15</v>
      </c>
      <c r="N158" s="1">
        <v>0.54374999999999996</v>
      </c>
      <c r="O158" s="1">
        <v>0.50800800000000002</v>
      </c>
      <c r="P158" s="1">
        <v>0.55327999999999999</v>
      </c>
      <c r="Q158" s="1">
        <v>0.59245900000000007</v>
      </c>
      <c r="R158" s="1">
        <v>0.621896</v>
      </c>
      <c r="S158" s="1">
        <v>0.6406400000000001</v>
      </c>
      <c r="T158" s="1">
        <v>0.66934199999999999</v>
      </c>
      <c r="U158" s="1">
        <v>0.7146269999999999</v>
      </c>
      <c r="V158" s="1">
        <v>0.76504899999999998</v>
      </c>
    </row>
    <row r="159" spans="1:22">
      <c r="A159" s="6" t="s">
        <v>99</v>
      </c>
      <c r="B159" s="1">
        <v>0.12614999999999998</v>
      </c>
      <c r="C159" s="1">
        <v>0.28880400000000006</v>
      </c>
      <c r="D159" s="1">
        <v>0.24045</v>
      </c>
      <c r="E159" s="1">
        <v>0.26654600000000001</v>
      </c>
      <c r="F159" s="1">
        <v>0.29110199999999997</v>
      </c>
      <c r="G159" s="1">
        <v>0.39086199999999999</v>
      </c>
      <c r="H159" s="1">
        <v>0.3322</v>
      </c>
      <c r="I159" s="1">
        <v>0.38374799999999998</v>
      </c>
      <c r="J159" s="1">
        <v>0.47310200000000002</v>
      </c>
      <c r="L159" s="7"/>
      <c r="M159" s="5" t="s">
        <v>14</v>
      </c>
      <c r="N159" s="1">
        <v>0.85562500000000008</v>
      </c>
      <c r="O159" s="1">
        <v>0.64000000000000012</v>
      </c>
      <c r="P159" s="1">
        <v>0.765625</v>
      </c>
      <c r="Q159" s="1">
        <v>0.93496799999999991</v>
      </c>
      <c r="R159" s="1">
        <v>0.6464160000000001</v>
      </c>
      <c r="S159" s="1">
        <v>0.63436799999999993</v>
      </c>
      <c r="T159" s="1">
        <v>0.67889499999999992</v>
      </c>
      <c r="U159" s="1">
        <v>0.79032100000000005</v>
      </c>
      <c r="V159" s="1">
        <v>0.77129999999999999</v>
      </c>
    </row>
    <row r="160" spans="1:22">
      <c r="A160" s="6" t="s">
        <v>98</v>
      </c>
      <c r="B160" s="1">
        <v>0.356763</v>
      </c>
      <c r="C160" s="1">
        <v>0.49667399999999995</v>
      </c>
      <c r="D160" s="1">
        <v>0.37941399999999992</v>
      </c>
      <c r="E160" s="1">
        <v>0.40521600000000002</v>
      </c>
      <c r="F160" s="1">
        <v>0.452042</v>
      </c>
      <c r="G160" s="1">
        <v>0.42873299999999998</v>
      </c>
      <c r="H160" s="1">
        <v>0.63093599999999994</v>
      </c>
      <c r="I160" s="1">
        <v>0.68691699999999989</v>
      </c>
      <c r="J160" s="1">
        <v>0.47513899999999998</v>
      </c>
      <c r="L160" s="7"/>
      <c r="M160" s="5" t="s">
        <v>13</v>
      </c>
      <c r="N160" s="1">
        <v>0.77685999999999999</v>
      </c>
      <c r="O160" s="1">
        <v>0.72982799999999992</v>
      </c>
      <c r="P160" s="1">
        <v>0.56097900000000001</v>
      </c>
      <c r="Q160" s="1">
        <v>0.632247</v>
      </c>
      <c r="R160" s="1">
        <v>0.76820999999999995</v>
      </c>
      <c r="S160" s="1">
        <v>0.69721500000000003</v>
      </c>
      <c r="T160" s="1">
        <v>0.69007700000000005</v>
      </c>
      <c r="U160" s="1">
        <v>0.80971100000000007</v>
      </c>
      <c r="V160" s="1">
        <v>0.79232200000000008</v>
      </c>
    </row>
    <row r="161" spans="1:22">
      <c r="A161" s="5" t="s">
        <v>97</v>
      </c>
      <c r="B161" s="1">
        <v>0.20300100000000001</v>
      </c>
      <c r="C161" s="1">
        <v>0.16550500000000001</v>
      </c>
      <c r="D161" s="1">
        <v>0.21233200000000002</v>
      </c>
      <c r="E161" s="1">
        <v>0.34045800000000004</v>
      </c>
      <c r="F161" s="1">
        <v>0.16561999999999999</v>
      </c>
      <c r="G161" s="1">
        <v>0.32822899999999994</v>
      </c>
      <c r="H161" s="1">
        <v>0.41789000000000004</v>
      </c>
      <c r="I161" s="1">
        <v>0.33457199999999993</v>
      </c>
      <c r="J161" s="1">
        <v>0.47717999999999999</v>
      </c>
      <c r="L161" s="7"/>
      <c r="M161" s="5" t="s">
        <v>12</v>
      </c>
      <c r="N161" s="1">
        <v>0.62735399999999997</v>
      </c>
      <c r="O161" s="1">
        <v>0.69696900000000006</v>
      </c>
      <c r="P161" s="1">
        <v>0.72996000000000005</v>
      </c>
      <c r="Q161" s="1">
        <v>0.69182399999999999</v>
      </c>
      <c r="R161" s="1">
        <v>0.76868800000000004</v>
      </c>
      <c r="S161" s="1">
        <v>0.81189</v>
      </c>
      <c r="T161" s="1">
        <v>0.80971100000000007</v>
      </c>
      <c r="U161" s="1">
        <v>0.81659100000000007</v>
      </c>
      <c r="V161" s="1">
        <v>0.79629300000000014</v>
      </c>
    </row>
    <row r="162" spans="1:22">
      <c r="A162" s="5" t="s">
        <v>96</v>
      </c>
      <c r="B162" s="1">
        <v>0.39190400000000009</v>
      </c>
      <c r="C162" s="1">
        <v>0.40140000000000003</v>
      </c>
      <c r="D162" s="1">
        <v>0.42688799999999999</v>
      </c>
      <c r="E162" s="1">
        <v>0.45124999999999998</v>
      </c>
      <c r="F162" s="1">
        <v>0.44303999999999999</v>
      </c>
      <c r="G162" s="1">
        <v>0.49003199999999991</v>
      </c>
      <c r="H162" s="1">
        <v>0.47232000000000002</v>
      </c>
      <c r="I162" s="1">
        <v>0.46446399999999999</v>
      </c>
      <c r="J162" s="1">
        <v>0.48396</v>
      </c>
      <c r="L162" s="7"/>
      <c r="M162" s="5" t="s">
        <v>10</v>
      </c>
      <c r="N162" s="1">
        <v>0.57183000000000006</v>
      </c>
      <c r="O162" s="1">
        <v>0.70394799999999991</v>
      </c>
      <c r="P162" s="1">
        <v>0.67182399999999998</v>
      </c>
      <c r="Q162" s="1">
        <v>0.71122000000000007</v>
      </c>
      <c r="R162" s="1">
        <v>0.73632000000000009</v>
      </c>
      <c r="S162" s="1">
        <v>0.75503799999999988</v>
      </c>
      <c r="T162" s="1">
        <v>0.73755700000000002</v>
      </c>
      <c r="U162" s="1">
        <v>0.73299199999999998</v>
      </c>
      <c r="V162" s="1">
        <v>0.80066399999999993</v>
      </c>
    </row>
    <row r="163" spans="1:22">
      <c r="A163" s="6" t="s">
        <v>95</v>
      </c>
      <c r="B163" s="1">
        <v>0.32402400000000009</v>
      </c>
      <c r="C163" s="1">
        <v>0.37845999999999996</v>
      </c>
      <c r="D163" s="1">
        <v>0.36992999999999998</v>
      </c>
      <c r="E163" s="1">
        <v>0.35168000000000005</v>
      </c>
      <c r="F163" s="1">
        <v>0.39869500000000002</v>
      </c>
      <c r="G163" s="1">
        <v>0.39748500000000003</v>
      </c>
      <c r="H163" s="1">
        <v>0.42562499999999998</v>
      </c>
      <c r="I163" s="1">
        <v>0.49031200000000003</v>
      </c>
      <c r="J163" s="1">
        <v>0.489039</v>
      </c>
      <c r="L163" s="7"/>
      <c r="M163" s="5" t="s">
        <v>9</v>
      </c>
      <c r="N163" s="1">
        <v>0.63033600000000001</v>
      </c>
      <c r="O163" s="1">
        <v>0.62361600000000006</v>
      </c>
      <c r="P163" s="1">
        <v>0.65320999999999996</v>
      </c>
      <c r="Q163" s="1">
        <v>0.74512599999999984</v>
      </c>
      <c r="R163" s="1">
        <v>0.86341799999999991</v>
      </c>
      <c r="S163" s="1">
        <v>0.88924899999999996</v>
      </c>
      <c r="T163" s="1">
        <v>0.72844799999999987</v>
      </c>
      <c r="U163" s="1">
        <v>0.63967600000000002</v>
      </c>
      <c r="V163" s="1">
        <v>0.90907199999999999</v>
      </c>
    </row>
    <row r="164" spans="1:22">
      <c r="A164" s="6" t="s">
        <v>94</v>
      </c>
      <c r="B164" s="1">
        <v>0.32568200000000003</v>
      </c>
      <c r="C164" s="1">
        <v>0.32512999999999992</v>
      </c>
      <c r="D164" s="1">
        <v>0.43551200000000007</v>
      </c>
      <c r="E164" s="1">
        <v>0.26967699999999994</v>
      </c>
      <c r="F164" s="1">
        <v>0.44999999999999996</v>
      </c>
      <c r="G164" s="1">
        <v>0.45084599999999997</v>
      </c>
      <c r="H164" s="1">
        <v>0.36885599999999996</v>
      </c>
      <c r="I164" s="1">
        <v>0.50419000000000003</v>
      </c>
      <c r="J164" s="1">
        <v>0.49042600000000003</v>
      </c>
      <c r="L164" s="7"/>
      <c r="M164" s="9"/>
      <c r="N164" s="1"/>
      <c r="O164" s="1"/>
      <c r="P164" s="1"/>
      <c r="Q164" s="1"/>
      <c r="R164" s="1"/>
      <c r="S164" s="1"/>
      <c r="T164" s="1"/>
      <c r="U164" s="1"/>
      <c r="V164" s="1"/>
    </row>
    <row r="165" spans="1:22">
      <c r="A165" s="5" t="s">
        <v>93</v>
      </c>
      <c r="B165" s="1">
        <v>0.31999500000000003</v>
      </c>
      <c r="C165" s="1">
        <v>0.38748899999999992</v>
      </c>
      <c r="D165" s="1">
        <v>0.42924700000000005</v>
      </c>
      <c r="E165" s="1">
        <v>0.36577200000000004</v>
      </c>
      <c r="F165" s="1">
        <v>0.41199399999999997</v>
      </c>
      <c r="G165" s="1">
        <v>0.35769600000000001</v>
      </c>
      <c r="H165" s="1">
        <v>0.40077999999999997</v>
      </c>
      <c r="I165" s="1">
        <v>0.41626200000000002</v>
      </c>
      <c r="J165" s="1">
        <v>0.49091200000000002</v>
      </c>
      <c r="L165" s="7"/>
      <c r="M165" s="8"/>
      <c r="N165" s="1"/>
      <c r="O165" s="1"/>
      <c r="P165" s="1"/>
      <c r="Q165" s="1"/>
      <c r="R165" s="1"/>
      <c r="S165" s="1"/>
      <c r="T165" s="1"/>
      <c r="U165" s="1"/>
      <c r="V165" s="1"/>
    </row>
    <row r="166" spans="1:22">
      <c r="A166" s="5" t="s">
        <v>92</v>
      </c>
      <c r="B166" s="1">
        <v>0</v>
      </c>
      <c r="C166" s="1">
        <v>0.28036800000000006</v>
      </c>
      <c r="D166" s="1">
        <v>0.50638500000000009</v>
      </c>
      <c r="E166" s="1">
        <v>0.24097499999999999</v>
      </c>
      <c r="F166" s="1">
        <v>0.41186399999999995</v>
      </c>
      <c r="G166" s="1">
        <v>0</v>
      </c>
      <c r="H166" s="1">
        <v>0.56869400000000003</v>
      </c>
      <c r="I166" s="1">
        <v>0.539053</v>
      </c>
      <c r="J166" s="1">
        <v>0.49129300000000004</v>
      </c>
      <c r="L166" s="7"/>
      <c r="M166" s="5"/>
      <c r="N166" s="1"/>
      <c r="O166" s="1"/>
      <c r="P166" s="1"/>
      <c r="Q166" s="1"/>
      <c r="R166" s="1"/>
      <c r="S166" s="1"/>
      <c r="T166" s="1"/>
      <c r="U166" s="1"/>
      <c r="V166" s="1"/>
    </row>
    <row r="167" spans="1:22">
      <c r="A167" s="6" t="s">
        <v>91</v>
      </c>
      <c r="B167" s="1">
        <v>0.29526100000000005</v>
      </c>
      <c r="C167" s="1">
        <v>0.22378199999999998</v>
      </c>
      <c r="D167" s="1">
        <v>0.41664599999999996</v>
      </c>
      <c r="E167" s="1">
        <v>0.37535400000000008</v>
      </c>
      <c r="F167" s="1">
        <v>0.47444400000000003</v>
      </c>
      <c r="G167" s="1">
        <v>0.47794999999999999</v>
      </c>
      <c r="H167" s="1">
        <v>0.49817100000000003</v>
      </c>
      <c r="I167" s="1">
        <v>0.48011500000000001</v>
      </c>
      <c r="J167" s="1">
        <v>0.49143600000000004</v>
      </c>
      <c r="L167" s="7"/>
      <c r="M167" s="6"/>
      <c r="N167" s="1"/>
      <c r="O167" s="1"/>
      <c r="P167" s="1"/>
      <c r="Q167" s="1"/>
      <c r="R167" s="1"/>
      <c r="S167" s="1"/>
      <c r="T167" s="1"/>
      <c r="U167" s="1"/>
      <c r="V167" s="1"/>
    </row>
    <row r="168" spans="1:22">
      <c r="A168" s="6" t="s">
        <v>90</v>
      </c>
      <c r="B168" s="1">
        <v>0.43522999999999995</v>
      </c>
      <c r="C168" s="1">
        <v>0.25312000000000001</v>
      </c>
      <c r="D168" s="1">
        <v>0.50797599999999998</v>
      </c>
      <c r="E168" s="1">
        <v>0.41171099999999999</v>
      </c>
      <c r="F168" s="1">
        <v>0.45405899999999999</v>
      </c>
      <c r="G168" s="1">
        <v>0.58211999999999997</v>
      </c>
      <c r="H168" s="1">
        <v>0.4602</v>
      </c>
      <c r="I168" s="1">
        <v>0.620757</v>
      </c>
      <c r="J168" s="1">
        <v>0.49199999999999994</v>
      </c>
      <c r="L168" s="7"/>
      <c r="M168" s="5"/>
      <c r="N168" s="1"/>
      <c r="O168" s="1"/>
      <c r="P168" s="1"/>
      <c r="Q168" s="1"/>
      <c r="R168" s="1"/>
      <c r="S168" s="1"/>
      <c r="T168" s="1"/>
      <c r="U168" s="1"/>
      <c r="V168" s="1"/>
    </row>
    <row r="169" spans="1:22">
      <c r="A169" s="6" t="s">
        <v>89</v>
      </c>
      <c r="B169" s="1">
        <v>0.43532600000000005</v>
      </c>
      <c r="C169" s="1">
        <v>0.44932899999999998</v>
      </c>
      <c r="D169" s="1">
        <v>0.45674999999999999</v>
      </c>
      <c r="E169" s="1">
        <v>0.43197700000000006</v>
      </c>
      <c r="F169" s="1">
        <v>0.53878000000000004</v>
      </c>
      <c r="G169" s="1">
        <v>0.53529600000000011</v>
      </c>
      <c r="H169" s="1">
        <v>0.52405099999999993</v>
      </c>
      <c r="I169" s="1">
        <v>0.57762600000000008</v>
      </c>
      <c r="J169" s="1">
        <v>0.49513000000000007</v>
      </c>
      <c r="L169" s="7"/>
      <c r="M169" s="5"/>
      <c r="N169" s="1"/>
      <c r="O169" s="1"/>
      <c r="P169" s="1"/>
      <c r="Q169" s="1"/>
      <c r="R169" s="1"/>
      <c r="S169" s="1"/>
      <c r="T169" s="1"/>
      <c r="U169" s="1"/>
      <c r="V169" s="1"/>
    </row>
    <row r="170" spans="1:22">
      <c r="A170" s="5" t="s">
        <v>88</v>
      </c>
      <c r="B170" s="1">
        <v>0.39310600000000001</v>
      </c>
      <c r="C170" s="1">
        <v>0.44154899999999997</v>
      </c>
      <c r="D170" s="1">
        <v>0.62249799999999988</v>
      </c>
      <c r="E170" s="1">
        <v>0.52564000000000011</v>
      </c>
      <c r="F170" s="1">
        <v>0.58611600000000008</v>
      </c>
      <c r="G170" s="1">
        <v>0.56019600000000003</v>
      </c>
      <c r="H170" s="1">
        <v>0.51102900000000007</v>
      </c>
      <c r="I170" s="1">
        <v>0.58643200000000006</v>
      </c>
      <c r="J170" s="1">
        <v>0.49713399999999996</v>
      </c>
      <c r="L170" s="7"/>
      <c r="M170" s="5"/>
      <c r="N170" s="1"/>
      <c r="O170" s="1"/>
      <c r="P170" s="1"/>
      <c r="Q170" s="1"/>
      <c r="R170" s="1"/>
      <c r="S170" s="1"/>
      <c r="T170" s="1"/>
      <c r="U170" s="1"/>
      <c r="V170" s="1"/>
    </row>
    <row r="171" spans="1:22">
      <c r="A171" s="5" t="s">
        <v>87</v>
      </c>
      <c r="B171" s="1">
        <v>0.15914400000000001</v>
      </c>
      <c r="C171" s="1">
        <v>0.1104</v>
      </c>
      <c r="D171" s="1">
        <v>0.13458299999999998</v>
      </c>
      <c r="E171" s="1">
        <v>0.183365</v>
      </c>
      <c r="F171" s="1">
        <v>0.151364</v>
      </c>
      <c r="G171" s="1">
        <v>0.29799999999999999</v>
      </c>
      <c r="H171" s="1">
        <v>0.34250000000000003</v>
      </c>
      <c r="I171" s="1">
        <v>0.42900599999999994</v>
      </c>
      <c r="J171" s="1">
        <v>0.49958999999999998</v>
      </c>
      <c r="L171" s="7"/>
      <c r="M171" s="5"/>
      <c r="N171" s="1"/>
      <c r="O171" s="1"/>
      <c r="P171" s="1"/>
      <c r="Q171" s="1"/>
      <c r="R171" s="1"/>
      <c r="S171" s="1"/>
      <c r="T171" s="1"/>
      <c r="U171" s="1"/>
      <c r="V171" s="1"/>
    </row>
    <row r="172" spans="1:22">
      <c r="A172" s="6" t="s">
        <v>86</v>
      </c>
      <c r="B172" s="1">
        <v>0.34255500000000005</v>
      </c>
      <c r="C172" s="1">
        <v>0.33602000000000004</v>
      </c>
      <c r="D172" s="1">
        <v>0.34969199999999995</v>
      </c>
      <c r="E172" s="1">
        <v>0.32854800000000001</v>
      </c>
      <c r="F172" s="1">
        <v>0.36883799999999994</v>
      </c>
      <c r="G172" s="1">
        <v>0.34823200000000004</v>
      </c>
      <c r="H172" s="1">
        <v>0.45702599999999999</v>
      </c>
      <c r="I172" s="1">
        <v>0.54912000000000005</v>
      </c>
      <c r="J172" s="1">
        <v>0.50007999999999997</v>
      </c>
      <c r="L172" s="7"/>
      <c r="M172" s="5"/>
      <c r="N172" s="1"/>
      <c r="O172" s="1"/>
      <c r="P172" s="1"/>
      <c r="Q172" s="1"/>
      <c r="R172" s="1"/>
      <c r="S172" s="1"/>
      <c r="T172" s="1"/>
      <c r="U172" s="1"/>
      <c r="V172" s="1"/>
    </row>
    <row r="173" spans="1:22">
      <c r="A173" s="5" t="s">
        <v>85</v>
      </c>
      <c r="B173" s="1">
        <v>0.39414199999999994</v>
      </c>
      <c r="C173" s="1">
        <v>0.40032800000000002</v>
      </c>
      <c r="D173" s="1">
        <v>0.40159799999999996</v>
      </c>
      <c r="E173" s="1">
        <v>0.41291999999999995</v>
      </c>
      <c r="F173" s="1">
        <v>0.489375</v>
      </c>
      <c r="G173" s="1">
        <v>0.57189299999999987</v>
      </c>
      <c r="H173" s="1">
        <v>0.51921600000000001</v>
      </c>
      <c r="I173" s="1">
        <v>0.56093800000000005</v>
      </c>
      <c r="J173" s="1">
        <v>0.50138499999999997</v>
      </c>
      <c r="L173" s="7"/>
      <c r="M173" s="5"/>
      <c r="N173" s="1"/>
      <c r="O173" s="1"/>
      <c r="P173" s="1"/>
      <c r="Q173" s="1"/>
      <c r="R173" s="1"/>
      <c r="S173" s="1"/>
      <c r="T173" s="1"/>
      <c r="U173" s="1"/>
      <c r="V173" s="1"/>
    </row>
    <row r="174" spans="1:22">
      <c r="A174" s="5" t="s">
        <v>84</v>
      </c>
      <c r="B174" s="1">
        <v>0.31813600000000003</v>
      </c>
      <c r="C174" s="1">
        <v>0.36674400000000001</v>
      </c>
      <c r="D174" s="1">
        <v>0.41477600000000003</v>
      </c>
      <c r="E174" s="1">
        <v>0.31651200000000002</v>
      </c>
      <c r="F174" s="1">
        <v>0.40553600000000001</v>
      </c>
      <c r="G174" s="1">
        <v>0.49013599999999996</v>
      </c>
      <c r="H174" s="1">
        <v>0.48156799999999994</v>
      </c>
      <c r="I174" s="1">
        <v>0.40585900000000003</v>
      </c>
      <c r="J174" s="1">
        <v>0.50212800000000002</v>
      </c>
      <c r="L174" s="7"/>
      <c r="M174" s="5"/>
      <c r="N174" s="1"/>
      <c r="O174" s="1"/>
      <c r="P174" s="1"/>
      <c r="Q174" s="1"/>
      <c r="R174" s="1"/>
      <c r="S174" s="1"/>
      <c r="T174" s="1"/>
      <c r="U174" s="1"/>
      <c r="V174" s="1"/>
    </row>
    <row r="175" spans="1:22">
      <c r="A175" s="6" t="s">
        <v>83</v>
      </c>
      <c r="B175" s="1">
        <v>0.37678100000000003</v>
      </c>
      <c r="C175" s="1">
        <v>0.340584</v>
      </c>
      <c r="D175" s="1">
        <v>0.36799999999999999</v>
      </c>
      <c r="E175" s="1">
        <v>0.38953599999999999</v>
      </c>
      <c r="F175" s="1">
        <v>0.36829199999999995</v>
      </c>
      <c r="G175" s="1">
        <v>0.45081300000000007</v>
      </c>
      <c r="H175" s="1">
        <v>0.433888</v>
      </c>
      <c r="I175" s="1">
        <v>0.49624800000000008</v>
      </c>
      <c r="J175" s="1">
        <v>0.50273099999999993</v>
      </c>
      <c r="L175" s="7"/>
      <c r="M175" s="5"/>
      <c r="N175" s="1"/>
      <c r="O175" s="1"/>
      <c r="P175" s="1"/>
      <c r="Q175" s="1"/>
      <c r="R175" s="1"/>
      <c r="S175" s="1"/>
      <c r="T175" s="1"/>
      <c r="U175" s="1"/>
      <c r="V175" s="1"/>
    </row>
    <row r="176" spans="1:22">
      <c r="A176" s="5" t="s">
        <v>82</v>
      </c>
      <c r="B176" s="1">
        <v>0.29554999999999998</v>
      </c>
      <c r="C176" s="1">
        <v>0.34813800000000006</v>
      </c>
      <c r="D176" s="1">
        <v>0.37784799999999996</v>
      </c>
      <c r="E176" s="1">
        <v>0.45646199999999998</v>
      </c>
      <c r="F176" s="1">
        <v>0.46001700000000001</v>
      </c>
      <c r="G176" s="1">
        <v>0.48647499999999994</v>
      </c>
      <c r="H176" s="1">
        <v>0.45824999999999999</v>
      </c>
      <c r="I176" s="1">
        <v>0.50078200000000006</v>
      </c>
      <c r="J176" s="1">
        <v>0.50375399999999992</v>
      </c>
      <c r="L176" s="7"/>
      <c r="M176" s="5"/>
      <c r="N176" s="1"/>
      <c r="O176" s="1"/>
      <c r="P176" s="1"/>
      <c r="Q176" s="1"/>
      <c r="R176" s="1"/>
      <c r="S176" s="1"/>
      <c r="T176" s="1"/>
      <c r="U176" s="1"/>
      <c r="V176" s="1"/>
    </row>
    <row r="177" spans="1:22">
      <c r="A177" s="5" t="s">
        <v>81</v>
      </c>
      <c r="B177" s="1">
        <v>0.31048999999999999</v>
      </c>
      <c r="C177" s="1">
        <v>0.28566000000000003</v>
      </c>
      <c r="D177" s="1">
        <v>0.32540400000000003</v>
      </c>
      <c r="E177" s="1">
        <v>0.37468000000000007</v>
      </c>
      <c r="F177" s="1">
        <v>0.35826199999999997</v>
      </c>
      <c r="G177" s="1">
        <v>0.37070000000000003</v>
      </c>
      <c r="H177" s="1">
        <v>0.43055999999999994</v>
      </c>
      <c r="I177" s="1">
        <v>0.39368000000000003</v>
      </c>
      <c r="J177" s="1">
        <v>0.50461199999999995</v>
      </c>
      <c r="L177" s="7"/>
      <c r="M177" s="6"/>
      <c r="N177" s="1"/>
      <c r="O177" s="1"/>
      <c r="P177" s="1"/>
      <c r="Q177" s="1"/>
      <c r="R177" s="1"/>
      <c r="S177" s="1"/>
      <c r="T177" s="1"/>
      <c r="U177" s="1"/>
      <c r="V177" s="1"/>
    </row>
    <row r="178" spans="1:22">
      <c r="A178" s="5" t="s">
        <v>80</v>
      </c>
      <c r="B178" s="1">
        <v>0.34619200000000006</v>
      </c>
      <c r="C178" s="1">
        <v>0.36563799999999996</v>
      </c>
      <c r="D178" s="1">
        <v>0.397532</v>
      </c>
      <c r="E178" s="1">
        <v>0.38569999999999999</v>
      </c>
      <c r="F178" s="1">
        <v>0.34584000000000004</v>
      </c>
      <c r="G178" s="1">
        <v>0.47791500000000003</v>
      </c>
      <c r="H178" s="1">
        <v>0.43247799999999997</v>
      </c>
      <c r="I178" s="1">
        <v>0.47539199999999998</v>
      </c>
      <c r="J178" s="1">
        <v>0.50505</v>
      </c>
      <c r="L178" s="7"/>
      <c r="M178" s="5"/>
      <c r="N178" s="1"/>
      <c r="O178" s="1"/>
      <c r="P178" s="1"/>
      <c r="Q178" s="1"/>
      <c r="R178" s="1"/>
      <c r="S178" s="1"/>
      <c r="T178" s="1"/>
      <c r="U178" s="1"/>
      <c r="V178" s="1"/>
    </row>
    <row r="179" spans="1:22">
      <c r="A179" s="5" t="s">
        <v>79</v>
      </c>
      <c r="B179" s="1">
        <v>0.48334599999999994</v>
      </c>
      <c r="C179" s="1">
        <v>0.43452000000000002</v>
      </c>
      <c r="D179" s="1">
        <v>0.39211000000000001</v>
      </c>
      <c r="E179" s="1">
        <v>0.54012499999999997</v>
      </c>
      <c r="F179" s="1">
        <v>0.58116600000000007</v>
      </c>
      <c r="G179" s="1">
        <v>0.63141400000000003</v>
      </c>
      <c r="H179" s="1">
        <v>0.58579999999999999</v>
      </c>
      <c r="I179" s="1">
        <v>0.66846000000000005</v>
      </c>
      <c r="J179" s="1">
        <v>0.51147999999999993</v>
      </c>
      <c r="L179" s="7"/>
      <c r="M179" s="5"/>
      <c r="N179" s="1"/>
      <c r="O179" s="1"/>
      <c r="P179" s="1"/>
      <c r="Q179" s="1"/>
      <c r="R179" s="1"/>
      <c r="S179" s="1"/>
      <c r="T179" s="1"/>
      <c r="U179" s="1"/>
      <c r="V179" s="1"/>
    </row>
    <row r="180" spans="1:22">
      <c r="A180" s="5" t="s">
        <v>78</v>
      </c>
      <c r="B180" s="1">
        <v>0.34194000000000002</v>
      </c>
      <c r="C180" s="1">
        <v>0.33524400000000004</v>
      </c>
      <c r="D180" s="1">
        <v>0.36401400000000006</v>
      </c>
      <c r="E180" s="1">
        <v>0.39198300000000003</v>
      </c>
      <c r="F180" s="1">
        <v>0.43339800000000006</v>
      </c>
      <c r="G180" s="1">
        <v>0.48944000000000004</v>
      </c>
      <c r="H180" s="1">
        <v>0.485904</v>
      </c>
      <c r="I180" s="1">
        <v>0.52165800000000007</v>
      </c>
      <c r="J180" s="1">
        <v>0.51968700000000001</v>
      </c>
      <c r="L180" s="7"/>
      <c r="M180" s="5"/>
      <c r="N180" s="1"/>
      <c r="O180" s="1"/>
      <c r="P180" s="1"/>
      <c r="Q180" s="1"/>
      <c r="R180" s="1"/>
      <c r="S180" s="1"/>
      <c r="T180" s="1"/>
      <c r="U180" s="1"/>
      <c r="V180" s="1"/>
    </row>
    <row r="181" spans="1:22">
      <c r="A181" s="6" t="s">
        <v>77</v>
      </c>
      <c r="B181" s="1">
        <v>0.25268499999999999</v>
      </c>
      <c r="C181" s="1">
        <v>0.36765999999999999</v>
      </c>
      <c r="D181" s="1">
        <v>0.40631600000000001</v>
      </c>
      <c r="E181" s="1">
        <v>0.38685599999999998</v>
      </c>
      <c r="F181" s="1">
        <v>0.36638999999999999</v>
      </c>
      <c r="G181" s="1">
        <v>0.43942499999999995</v>
      </c>
      <c r="H181" s="1">
        <v>0.50986999999999993</v>
      </c>
      <c r="I181" s="1">
        <v>0.58297799999999989</v>
      </c>
      <c r="J181" s="1">
        <v>0.52619399999999994</v>
      </c>
      <c r="L181" s="7"/>
      <c r="M181" s="5"/>
      <c r="N181" s="1"/>
      <c r="O181" s="1"/>
      <c r="P181" s="1"/>
      <c r="Q181" s="1"/>
      <c r="R181" s="1"/>
      <c r="S181" s="1"/>
      <c r="T181" s="1"/>
      <c r="U181" s="1"/>
      <c r="V181" s="1"/>
    </row>
    <row r="182" spans="1:22">
      <c r="A182" s="6" t="s">
        <v>76</v>
      </c>
      <c r="B182" s="1">
        <v>0.34408499999999997</v>
      </c>
      <c r="C182" s="1">
        <v>0.36633600000000005</v>
      </c>
      <c r="D182" s="1">
        <v>0.54022499999999996</v>
      </c>
      <c r="E182" s="1">
        <v>0.43630799999999997</v>
      </c>
      <c r="F182" s="1" t="e">
        <v>#VALUE!</v>
      </c>
      <c r="G182" s="1">
        <v>0</v>
      </c>
      <c r="H182" s="1">
        <v>0.67520000000000013</v>
      </c>
      <c r="I182" s="1">
        <v>0.64876800000000012</v>
      </c>
      <c r="J182" s="1">
        <v>0.52715400000000001</v>
      </c>
      <c r="L182" s="7"/>
      <c r="M182" s="5"/>
      <c r="N182" s="1"/>
      <c r="O182" s="1"/>
      <c r="P182" s="1"/>
      <c r="Q182" s="1"/>
      <c r="R182" s="1"/>
      <c r="S182" s="1"/>
      <c r="T182" s="1"/>
      <c r="U182" s="1"/>
      <c r="V182" s="1"/>
    </row>
    <row r="183" spans="1:22">
      <c r="A183" s="6" t="s">
        <v>75</v>
      </c>
      <c r="B183" s="1">
        <v>0.35734800000000005</v>
      </c>
      <c r="C183" s="1">
        <v>0.40709999999999996</v>
      </c>
      <c r="D183" s="1">
        <v>0.36093600000000003</v>
      </c>
      <c r="E183" s="1">
        <v>0.43247799999999997</v>
      </c>
      <c r="F183" s="1">
        <v>0.4215040000000001</v>
      </c>
      <c r="G183" s="1">
        <v>0.39444000000000001</v>
      </c>
      <c r="H183" s="1">
        <v>0.36964400000000003</v>
      </c>
      <c r="I183" s="1">
        <v>0.44146600000000003</v>
      </c>
      <c r="J183" s="1">
        <v>0.52998400000000001</v>
      </c>
      <c r="L183" s="7"/>
      <c r="M183" s="5"/>
      <c r="N183" s="1"/>
      <c r="O183" s="1"/>
      <c r="P183" s="1"/>
      <c r="Q183" s="1"/>
      <c r="R183" s="1"/>
      <c r="S183" s="1"/>
      <c r="T183" s="1"/>
      <c r="U183" s="1"/>
      <c r="V183" s="1"/>
    </row>
    <row r="184" spans="1:22">
      <c r="A184" s="5" t="s">
        <v>74</v>
      </c>
      <c r="B184" s="1">
        <v>0.41068500000000002</v>
      </c>
      <c r="C184" s="1">
        <v>0.39790500000000001</v>
      </c>
      <c r="D184" s="1">
        <v>0.43180000000000002</v>
      </c>
      <c r="E184" s="1">
        <v>0.45210000000000006</v>
      </c>
      <c r="F184" s="1">
        <v>0.55420999999999998</v>
      </c>
      <c r="G184" s="1">
        <v>0.56997600000000004</v>
      </c>
      <c r="H184" s="1">
        <v>0.50974700000000006</v>
      </c>
      <c r="I184" s="1">
        <v>0.62672399999999995</v>
      </c>
      <c r="J184" s="1">
        <v>0.53471199999999997</v>
      </c>
      <c r="L184" s="7"/>
      <c r="M184" s="6"/>
      <c r="N184" s="1"/>
      <c r="O184" s="1"/>
      <c r="P184" s="1"/>
      <c r="Q184" s="1"/>
      <c r="R184" s="1"/>
      <c r="S184" s="1"/>
      <c r="T184" s="1"/>
      <c r="U184" s="1"/>
      <c r="V184" s="1"/>
    </row>
    <row r="185" spans="1:22">
      <c r="A185" s="6" t="s">
        <v>73</v>
      </c>
      <c r="B185" s="1">
        <v>0.46648899999999993</v>
      </c>
      <c r="C185" s="1">
        <v>0.34633800000000003</v>
      </c>
      <c r="D185" s="1">
        <v>0.41912400000000005</v>
      </c>
      <c r="E185" s="1">
        <v>0.58017599999999991</v>
      </c>
      <c r="F185" s="1" t="e">
        <v>#VALUE!</v>
      </c>
      <c r="G185" s="1">
        <v>0.42954800000000004</v>
      </c>
      <c r="H185" s="1">
        <v>0.53217099999999995</v>
      </c>
      <c r="I185" s="1">
        <v>0.66398399999999991</v>
      </c>
      <c r="J185" s="1">
        <v>0.53474999999999995</v>
      </c>
      <c r="L185" s="7"/>
      <c r="M185" s="5"/>
      <c r="N185" s="1"/>
      <c r="O185" s="1"/>
      <c r="P185" s="1"/>
      <c r="Q185" s="1"/>
      <c r="R185" s="1"/>
      <c r="S185" s="1"/>
      <c r="T185" s="1"/>
      <c r="U185" s="1"/>
      <c r="V185" s="1"/>
    </row>
    <row r="186" spans="1:22">
      <c r="A186" s="6" t="s">
        <v>72</v>
      </c>
      <c r="B186" s="1">
        <v>0.337584</v>
      </c>
      <c r="C186" s="1">
        <v>0.41509999999999997</v>
      </c>
      <c r="D186" s="1">
        <v>0.36633600000000005</v>
      </c>
      <c r="E186" s="1">
        <v>0.42965999999999999</v>
      </c>
      <c r="F186" s="1">
        <v>0.49876399999999993</v>
      </c>
      <c r="G186" s="1">
        <v>0</v>
      </c>
      <c r="H186" s="1">
        <v>0.53595000000000004</v>
      </c>
      <c r="I186" s="1">
        <v>0.45397299999999996</v>
      </c>
      <c r="J186" s="1">
        <v>0.54087200000000002</v>
      </c>
      <c r="L186" s="7"/>
      <c r="M186" s="5"/>
      <c r="N186" s="1"/>
      <c r="O186" s="1"/>
      <c r="P186" s="1"/>
      <c r="Q186" s="1"/>
      <c r="R186" s="1"/>
      <c r="S186" s="1"/>
      <c r="T186" s="1"/>
      <c r="U186" s="1"/>
      <c r="V186" s="1"/>
    </row>
    <row r="187" spans="1:22">
      <c r="A187" s="5" t="s">
        <v>71</v>
      </c>
      <c r="B187" s="1">
        <v>0</v>
      </c>
      <c r="C187" s="1">
        <v>0.25731600000000004</v>
      </c>
      <c r="D187" s="1">
        <v>0.27689600000000003</v>
      </c>
      <c r="E187" s="1">
        <v>0.29347499999999999</v>
      </c>
      <c r="F187" s="1">
        <v>0.28050000000000003</v>
      </c>
      <c r="G187" s="1">
        <v>0.35485500000000003</v>
      </c>
      <c r="H187" s="1">
        <v>0.43666500000000003</v>
      </c>
      <c r="I187" s="1">
        <v>0.38237400000000005</v>
      </c>
      <c r="J187" s="1">
        <v>0.54161499999999996</v>
      </c>
      <c r="L187" s="7"/>
      <c r="M187" s="5"/>
      <c r="N187" s="1"/>
      <c r="O187" s="1"/>
      <c r="P187" s="1"/>
      <c r="Q187" s="1"/>
      <c r="R187" s="1"/>
      <c r="S187" s="1"/>
      <c r="T187" s="1"/>
      <c r="U187" s="1"/>
      <c r="V187" s="1"/>
    </row>
    <row r="188" spans="1:22">
      <c r="A188" s="6" t="s">
        <v>70</v>
      </c>
      <c r="B188" s="1">
        <v>0.42955200000000004</v>
      </c>
      <c r="C188" s="1">
        <v>0.47379199999999999</v>
      </c>
      <c r="D188" s="1">
        <v>0.46318500000000001</v>
      </c>
      <c r="E188" s="1">
        <v>0.43097299999999994</v>
      </c>
      <c r="F188" s="1">
        <v>0.47938200000000003</v>
      </c>
      <c r="G188" s="1">
        <v>0.47205200000000003</v>
      </c>
      <c r="H188" s="1">
        <v>0.53427999999999998</v>
      </c>
      <c r="I188" s="1">
        <v>0.5056759999999999</v>
      </c>
      <c r="J188" s="1">
        <v>0.54309399999999997</v>
      </c>
      <c r="L188" s="7"/>
      <c r="M188" s="5"/>
      <c r="N188" s="1"/>
      <c r="O188" s="1"/>
      <c r="P188" s="1"/>
      <c r="Q188" s="1"/>
      <c r="R188" s="1"/>
      <c r="S188" s="1"/>
      <c r="T188" s="1"/>
      <c r="U188" s="1"/>
      <c r="V188" s="1"/>
    </row>
    <row r="189" spans="1:22">
      <c r="A189" s="5" t="s">
        <v>69</v>
      </c>
      <c r="B189" s="1">
        <v>0.40348500000000004</v>
      </c>
      <c r="C189" s="1">
        <v>0.48562500000000003</v>
      </c>
      <c r="D189" s="1">
        <v>0.53815799999999991</v>
      </c>
      <c r="E189" s="1">
        <v>0.40170999999999996</v>
      </c>
      <c r="F189" s="1" t="e">
        <v>#VALUE!</v>
      </c>
      <c r="G189" s="1">
        <v>0.51452400000000009</v>
      </c>
      <c r="H189" s="1">
        <v>0.60885</v>
      </c>
      <c r="I189" s="1">
        <v>0.53110199999999996</v>
      </c>
      <c r="J189" s="1">
        <v>0.54399400000000009</v>
      </c>
      <c r="L189" s="7"/>
      <c r="M189" s="5"/>
      <c r="N189" s="1"/>
      <c r="O189" s="1"/>
      <c r="P189" s="1"/>
      <c r="Q189" s="1"/>
      <c r="R189" s="1"/>
      <c r="S189" s="1"/>
      <c r="T189" s="1"/>
      <c r="U189" s="1"/>
      <c r="V189" s="1"/>
    </row>
    <row r="190" spans="1:22">
      <c r="A190" s="5" t="s">
        <v>68</v>
      </c>
      <c r="B190" s="1">
        <v>0.24261199999999999</v>
      </c>
      <c r="C190" s="1">
        <v>0.24823599999999998</v>
      </c>
      <c r="D190" s="1">
        <v>0.24769599999999997</v>
      </c>
      <c r="E190" s="1">
        <v>0.35840000000000005</v>
      </c>
      <c r="F190" s="1">
        <v>0.44159999999999999</v>
      </c>
      <c r="G190" s="1">
        <v>0.55027499999999996</v>
      </c>
      <c r="H190" s="1">
        <v>0.47072599999999998</v>
      </c>
      <c r="I190" s="1">
        <v>0.49023999999999995</v>
      </c>
      <c r="J190" s="1">
        <v>0.54423599999999994</v>
      </c>
      <c r="L190" s="7"/>
      <c r="M190" s="5"/>
      <c r="N190" s="1"/>
      <c r="O190" s="1"/>
      <c r="P190" s="1"/>
      <c r="Q190" s="1"/>
      <c r="R190" s="1"/>
      <c r="S190" s="1"/>
      <c r="T190" s="1"/>
      <c r="U190" s="1"/>
      <c r="V190" s="1"/>
    </row>
    <row r="191" spans="1:22">
      <c r="A191" s="6" t="s">
        <v>67</v>
      </c>
      <c r="B191" s="1">
        <v>0.367728</v>
      </c>
      <c r="C191" s="1">
        <v>0.39085199999999992</v>
      </c>
      <c r="D191" s="1">
        <v>0.41740399999999994</v>
      </c>
      <c r="E191" s="1">
        <v>0.3443179999999999</v>
      </c>
      <c r="F191" s="1">
        <v>0.45310800000000001</v>
      </c>
      <c r="G191" s="1">
        <v>0.47688499999999995</v>
      </c>
      <c r="H191" s="1">
        <v>0.414852</v>
      </c>
      <c r="I191" s="1">
        <v>0.47221800000000003</v>
      </c>
      <c r="J191" s="1">
        <v>0.54605599999999987</v>
      </c>
      <c r="L191" s="7"/>
      <c r="M191" s="5"/>
      <c r="N191" s="1"/>
      <c r="O191" s="1"/>
      <c r="P191" s="1"/>
      <c r="Q191" s="1"/>
      <c r="R191" s="1"/>
      <c r="S191" s="1"/>
      <c r="T191" s="1"/>
      <c r="U191" s="1"/>
      <c r="V191" s="1"/>
    </row>
    <row r="192" spans="1:22">
      <c r="A192" s="6" t="s">
        <v>66</v>
      </c>
      <c r="B192" s="1">
        <v>0.30135000000000001</v>
      </c>
      <c r="C192" s="1">
        <v>0.34926400000000002</v>
      </c>
      <c r="D192" s="1">
        <v>0.25066900000000003</v>
      </c>
      <c r="E192" s="1">
        <v>0.37080400000000008</v>
      </c>
      <c r="F192" s="1">
        <v>0.45179199999999997</v>
      </c>
      <c r="G192" s="1">
        <v>0.51335900000000001</v>
      </c>
      <c r="H192" s="1">
        <v>0.47254800000000002</v>
      </c>
      <c r="I192" s="1">
        <v>0.45771000000000001</v>
      </c>
      <c r="J192" s="1">
        <v>0.55242400000000003</v>
      </c>
      <c r="L192" s="7"/>
      <c r="M192" s="5"/>
      <c r="N192" s="1"/>
      <c r="O192" s="1"/>
      <c r="P192" s="1"/>
      <c r="Q192" s="1"/>
      <c r="R192" s="1"/>
      <c r="S192" s="1"/>
      <c r="T192" s="1"/>
      <c r="U192" s="1"/>
      <c r="V192" s="1"/>
    </row>
    <row r="193" spans="1:22">
      <c r="A193" s="5" t="s">
        <v>65</v>
      </c>
      <c r="B193" s="1">
        <v>0.46273700000000001</v>
      </c>
      <c r="C193" s="1">
        <v>0.41064299999999992</v>
      </c>
      <c r="D193" s="1">
        <v>0.38257000000000008</v>
      </c>
      <c r="E193" s="1">
        <v>0.45225100000000007</v>
      </c>
      <c r="F193" s="1">
        <v>0.51069600000000004</v>
      </c>
      <c r="G193" s="1">
        <v>0.48525000000000001</v>
      </c>
      <c r="H193" s="1">
        <v>0.50929199999999997</v>
      </c>
      <c r="I193" s="1">
        <v>0.60579900000000009</v>
      </c>
      <c r="J193" s="1">
        <v>0.56101500000000004</v>
      </c>
      <c r="L193" s="7"/>
      <c r="M193" s="5"/>
      <c r="N193" s="1"/>
      <c r="O193" s="1"/>
      <c r="P193" s="1"/>
      <c r="Q193" s="1"/>
      <c r="R193" s="1"/>
      <c r="S193" s="1"/>
      <c r="T193" s="1"/>
      <c r="U193" s="1"/>
      <c r="V193" s="1"/>
    </row>
    <row r="194" spans="1:22">
      <c r="A194" s="6" t="s">
        <v>64</v>
      </c>
      <c r="B194" s="1">
        <v>0.31634200000000001</v>
      </c>
      <c r="C194" s="1">
        <v>0.36130499999999999</v>
      </c>
      <c r="D194" s="1">
        <v>0.37646099999999999</v>
      </c>
      <c r="E194" s="1">
        <v>0.36180000000000007</v>
      </c>
      <c r="F194" s="1">
        <v>0.39650799999999992</v>
      </c>
      <c r="G194" s="1">
        <v>0.42888399999999999</v>
      </c>
      <c r="H194" s="1">
        <v>0.51508000000000009</v>
      </c>
      <c r="I194" s="1">
        <v>0.55850100000000014</v>
      </c>
      <c r="J194" s="1">
        <v>0.56220199999999998</v>
      </c>
      <c r="L194" s="7"/>
      <c r="M194" s="5"/>
      <c r="N194" s="1"/>
      <c r="O194" s="1"/>
      <c r="P194" s="1"/>
      <c r="Q194" s="1"/>
      <c r="R194" s="1"/>
      <c r="S194" s="1"/>
      <c r="T194" s="1"/>
      <c r="U194" s="1"/>
      <c r="V194" s="1"/>
    </row>
    <row r="195" spans="1:22">
      <c r="A195" s="5" t="s">
        <v>63</v>
      </c>
      <c r="B195" s="1">
        <v>0.47972000000000004</v>
      </c>
      <c r="C195" s="1">
        <v>0.50368800000000014</v>
      </c>
      <c r="D195" s="1">
        <v>0.50078200000000006</v>
      </c>
      <c r="E195" s="1">
        <v>0.52784999999999993</v>
      </c>
      <c r="F195" s="1">
        <v>0.57360000000000011</v>
      </c>
      <c r="G195" s="1">
        <v>0.61506899999999998</v>
      </c>
      <c r="H195" s="1">
        <v>0.58272499999999994</v>
      </c>
      <c r="I195" s="1">
        <v>0.62698999999999994</v>
      </c>
      <c r="J195" s="1">
        <v>0.56223699999999999</v>
      </c>
      <c r="L195" s="7"/>
      <c r="M195" s="5"/>
      <c r="N195" s="1"/>
      <c r="O195" s="1"/>
      <c r="P195" s="1"/>
      <c r="Q195" s="1"/>
      <c r="R195" s="1"/>
      <c r="S195" s="1"/>
      <c r="T195" s="1"/>
      <c r="U195" s="1"/>
      <c r="V195" s="1"/>
    </row>
    <row r="196" spans="1:22">
      <c r="A196" s="5" t="s">
        <v>62</v>
      </c>
      <c r="B196" s="1">
        <v>0.24437499999999998</v>
      </c>
      <c r="C196" s="1">
        <v>0.29286800000000007</v>
      </c>
      <c r="D196" s="1">
        <v>0.40589200000000003</v>
      </c>
      <c r="E196" s="1">
        <v>0.29873800000000006</v>
      </c>
      <c r="F196" s="1">
        <v>0.44932800000000001</v>
      </c>
      <c r="G196" s="1">
        <v>0.52564699999999998</v>
      </c>
      <c r="H196" s="1">
        <v>0.54468800000000006</v>
      </c>
      <c r="I196" s="1">
        <v>0.53200000000000003</v>
      </c>
      <c r="J196" s="1">
        <v>0.56453600000000004</v>
      </c>
      <c r="L196" s="7"/>
      <c r="M196" s="5"/>
      <c r="N196" s="1"/>
      <c r="O196" s="1"/>
      <c r="P196" s="1"/>
      <c r="Q196" s="1"/>
      <c r="R196" s="1"/>
      <c r="S196" s="1"/>
      <c r="T196" s="1"/>
      <c r="U196" s="1"/>
      <c r="V196" s="1"/>
    </row>
    <row r="197" spans="1:22">
      <c r="A197" s="6" t="s">
        <v>61</v>
      </c>
      <c r="B197" s="1">
        <v>0.46087899999999998</v>
      </c>
      <c r="C197" s="1">
        <v>0.50951799999999992</v>
      </c>
      <c r="D197" s="1">
        <v>0.3675739999999999</v>
      </c>
      <c r="E197" s="1">
        <v>0.63036999999999999</v>
      </c>
      <c r="F197" s="1">
        <v>0.64734899999999995</v>
      </c>
      <c r="G197" s="1">
        <v>0.67200000000000004</v>
      </c>
      <c r="H197" s="1">
        <v>0.63942399999999999</v>
      </c>
      <c r="I197" s="1">
        <v>0.6389760000000001</v>
      </c>
      <c r="J197" s="1">
        <v>0.569658</v>
      </c>
      <c r="L197" s="7"/>
      <c r="M197" s="5"/>
      <c r="N197" s="1"/>
      <c r="O197" s="1"/>
      <c r="P197" s="1"/>
      <c r="Q197" s="1"/>
      <c r="R197" s="1"/>
      <c r="S197" s="1"/>
      <c r="T197" s="1"/>
      <c r="U197" s="1"/>
      <c r="V197" s="1"/>
    </row>
    <row r="198" spans="1:22">
      <c r="A198" s="6" t="s">
        <v>60</v>
      </c>
      <c r="B198" s="1">
        <v>0.34314300000000003</v>
      </c>
      <c r="C198" s="1">
        <v>0.367728</v>
      </c>
      <c r="D198" s="1">
        <v>0.39113500000000007</v>
      </c>
      <c r="E198" s="1">
        <v>0.41056400000000004</v>
      </c>
      <c r="F198" s="1">
        <v>0.49876399999999993</v>
      </c>
      <c r="G198" s="1">
        <v>0.466725</v>
      </c>
      <c r="H198" s="1">
        <v>0.45940500000000001</v>
      </c>
      <c r="I198" s="1">
        <v>0.52596500000000002</v>
      </c>
      <c r="J198" s="1">
        <v>0.57033899999999993</v>
      </c>
      <c r="L198" s="7"/>
      <c r="M198" s="5"/>
      <c r="N198" s="1"/>
      <c r="O198" s="1"/>
      <c r="P198" s="1"/>
      <c r="Q198" s="1"/>
      <c r="R198" s="1"/>
      <c r="S198" s="1"/>
      <c r="T198" s="1"/>
      <c r="U198" s="1"/>
      <c r="V198" s="1"/>
    </row>
    <row r="199" spans="1:22">
      <c r="A199" s="6" t="s">
        <v>59</v>
      </c>
      <c r="B199" s="1">
        <v>0.33333000000000002</v>
      </c>
      <c r="C199" s="1">
        <v>0.36555499999999996</v>
      </c>
      <c r="D199" s="1">
        <v>0.39398400000000006</v>
      </c>
      <c r="E199" s="1">
        <v>0.41590500000000002</v>
      </c>
      <c r="F199" s="1">
        <v>0.43816200000000005</v>
      </c>
      <c r="G199" s="1">
        <v>0.478074</v>
      </c>
      <c r="H199" s="1">
        <v>0.52368899999999996</v>
      </c>
      <c r="I199" s="1">
        <v>0.41806499999999996</v>
      </c>
      <c r="J199" s="1">
        <v>0.57102400000000009</v>
      </c>
      <c r="L199" s="7"/>
      <c r="M199" s="5"/>
      <c r="N199" s="1"/>
      <c r="O199" s="1"/>
      <c r="P199" s="1"/>
      <c r="Q199" s="1"/>
      <c r="R199" s="1"/>
      <c r="S199" s="1"/>
      <c r="T199" s="1"/>
      <c r="U199" s="1"/>
      <c r="V199" s="1"/>
    </row>
    <row r="200" spans="1:22">
      <c r="A200" s="5" t="s">
        <v>58</v>
      </c>
      <c r="B200" s="1">
        <v>0.26606000000000002</v>
      </c>
      <c r="C200" s="1">
        <v>0.31957199999999991</v>
      </c>
      <c r="D200" s="1">
        <v>0.33622399999999997</v>
      </c>
      <c r="E200" s="1">
        <v>0.38121000000000005</v>
      </c>
      <c r="F200" s="1">
        <v>0.40147200000000011</v>
      </c>
      <c r="G200" s="1">
        <v>0.54312599999999989</v>
      </c>
      <c r="H200" s="1">
        <v>0.514818</v>
      </c>
      <c r="I200" s="1">
        <v>0.53843400000000008</v>
      </c>
      <c r="J200" s="1">
        <v>0.57807600000000015</v>
      </c>
      <c r="L200" s="7"/>
      <c r="M200" s="5"/>
      <c r="N200" s="1"/>
      <c r="O200" s="1"/>
      <c r="P200" s="1"/>
      <c r="Q200" s="1"/>
      <c r="R200" s="1"/>
      <c r="S200" s="1"/>
      <c r="T200" s="1"/>
      <c r="U200" s="1"/>
      <c r="V200" s="1"/>
    </row>
    <row r="201" spans="1:22">
      <c r="A201" s="6" t="s">
        <v>57</v>
      </c>
      <c r="B201" s="1">
        <v>0.46546499999999991</v>
      </c>
      <c r="C201" s="1">
        <v>0.49550799999999995</v>
      </c>
      <c r="D201" s="1">
        <v>0.50132200000000005</v>
      </c>
      <c r="E201" s="1">
        <v>0.51687899999999998</v>
      </c>
      <c r="F201" s="1">
        <v>0.54598800000000003</v>
      </c>
      <c r="G201" s="1">
        <v>0.62498999999999993</v>
      </c>
      <c r="H201" s="1">
        <v>0.59416499999999994</v>
      </c>
      <c r="I201" s="1">
        <v>0.60663</v>
      </c>
      <c r="J201" s="1">
        <v>0.57844800000000007</v>
      </c>
      <c r="L201" s="7"/>
      <c r="M201" s="5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thickBot="1">
      <c r="A202" s="4" t="s">
        <v>56</v>
      </c>
      <c r="B202" s="1">
        <v>0.332403</v>
      </c>
      <c r="C202" s="1">
        <v>0.40140000000000003</v>
      </c>
      <c r="D202" s="1">
        <v>0.59892000000000012</v>
      </c>
      <c r="E202" s="1">
        <v>0.57961000000000007</v>
      </c>
      <c r="F202" s="1">
        <v>0.475717</v>
      </c>
      <c r="G202" s="1">
        <v>0.68853900000000001</v>
      </c>
      <c r="H202" s="1">
        <v>0.595634</v>
      </c>
      <c r="I202" s="1">
        <v>0.56677</v>
      </c>
      <c r="J202" s="1">
        <v>0.58148699999999998</v>
      </c>
      <c r="L202" s="7"/>
      <c r="M202" s="4"/>
      <c r="N202" s="1"/>
      <c r="O202" s="1"/>
      <c r="P202" s="1"/>
      <c r="Q202" s="1"/>
      <c r="R202" s="1"/>
      <c r="S202" s="1"/>
      <c r="T202" s="1"/>
      <c r="U202" s="1"/>
      <c r="V202" s="1"/>
    </row>
    <row r="203" spans="1:22">
      <c r="A203" s="6" t="s">
        <v>55</v>
      </c>
      <c r="B203" s="1">
        <v>0.60680000000000001</v>
      </c>
      <c r="C203" s="1">
        <v>0.40068900000000002</v>
      </c>
      <c r="D203" s="1">
        <v>0.45295999999999997</v>
      </c>
      <c r="E203" s="1">
        <v>0.39089399999999991</v>
      </c>
      <c r="F203" s="1">
        <v>0.42173999999999995</v>
      </c>
      <c r="G203" s="1">
        <v>0.55913599999999997</v>
      </c>
      <c r="H203" s="1">
        <v>0.44018999999999997</v>
      </c>
      <c r="I203" s="1">
        <v>0.53144500000000006</v>
      </c>
      <c r="J203" s="1">
        <v>0.58432499999999998</v>
      </c>
      <c r="L203" s="7"/>
      <c r="M203" s="5"/>
      <c r="N203" s="1"/>
      <c r="O203" s="1"/>
      <c r="P203" s="1"/>
      <c r="Q203" s="1"/>
      <c r="R203" s="1"/>
      <c r="S203" s="1"/>
      <c r="T203" s="1"/>
      <c r="U203" s="1"/>
      <c r="V203" s="1"/>
    </row>
    <row r="204" spans="1:22">
      <c r="A204" s="5" t="s">
        <v>54</v>
      </c>
      <c r="B204" s="1">
        <v>0.39966499999999999</v>
      </c>
      <c r="C204" s="1">
        <v>0.45572799999999997</v>
      </c>
      <c r="D204" s="1">
        <v>0.43604399999999999</v>
      </c>
      <c r="E204" s="1">
        <v>0.57638</v>
      </c>
      <c r="F204" s="1">
        <v>0.49408000000000002</v>
      </c>
      <c r="G204" s="1">
        <v>0.52151999999999998</v>
      </c>
      <c r="H204" s="1">
        <v>0.461615</v>
      </c>
      <c r="I204" s="1">
        <v>0.55476000000000003</v>
      </c>
      <c r="J204" s="1">
        <v>0.58897800000000011</v>
      </c>
      <c r="L204" s="7"/>
      <c r="M204" s="5"/>
      <c r="N204" s="1"/>
      <c r="O204" s="1"/>
      <c r="P204" s="1"/>
      <c r="Q204" s="1"/>
      <c r="R204" s="1"/>
      <c r="S204" s="1"/>
      <c r="T204" s="1"/>
      <c r="U204" s="1"/>
      <c r="V204" s="1"/>
    </row>
    <row r="205" spans="1:22">
      <c r="A205" s="5" t="s">
        <v>53</v>
      </c>
      <c r="B205" s="1">
        <v>0.4123</v>
      </c>
      <c r="C205" s="1">
        <v>0.42125000000000001</v>
      </c>
      <c r="D205" s="1">
        <v>0.51356000000000002</v>
      </c>
      <c r="E205" s="1">
        <v>0.53473500000000007</v>
      </c>
      <c r="F205" s="1">
        <v>0.50324999999999998</v>
      </c>
      <c r="G205" s="1">
        <v>0.55185499999999998</v>
      </c>
      <c r="H205" s="1">
        <v>0.60183000000000009</v>
      </c>
      <c r="I205" s="1">
        <v>0.5796</v>
      </c>
      <c r="J205" s="1">
        <v>0.59107399999999999</v>
      </c>
      <c r="L205" s="7"/>
      <c r="M205" s="5"/>
      <c r="N205" s="1"/>
      <c r="O205" s="1"/>
      <c r="P205" s="1"/>
      <c r="Q205" s="1"/>
      <c r="R205" s="1"/>
      <c r="S205" s="1"/>
      <c r="T205" s="1"/>
      <c r="U205" s="1"/>
      <c r="V205" s="1"/>
    </row>
    <row r="206" spans="1:22">
      <c r="A206" s="6" t="s">
        <v>52</v>
      </c>
      <c r="B206" s="1">
        <v>0.55274999999999996</v>
      </c>
      <c r="C206" s="1">
        <v>0.50747399999999998</v>
      </c>
      <c r="D206" s="1">
        <v>0.42482599999999998</v>
      </c>
      <c r="E206" s="1">
        <v>0.46233599999999997</v>
      </c>
      <c r="F206" s="1">
        <v>0.48357500000000003</v>
      </c>
      <c r="G206" s="1">
        <v>0.54964800000000003</v>
      </c>
      <c r="H206" s="1">
        <v>0.70124999999999993</v>
      </c>
      <c r="I206" s="1">
        <v>0.4929130000000001</v>
      </c>
      <c r="J206" s="1">
        <v>0.59518199999999999</v>
      </c>
      <c r="L206" s="7"/>
      <c r="M206" s="6"/>
      <c r="N206" s="1"/>
      <c r="O206" s="1"/>
      <c r="P206" s="1"/>
      <c r="Q206" s="1"/>
      <c r="R206" s="1"/>
      <c r="S206" s="1"/>
      <c r="T206" s="1"/>
      <c r="U206" s="1"/>
      <c r="V206" s="1"/>
    </row>
    <row r="207" spans="1:22">
      <c r="A207" s="5" t="s">
        <v>51</v>
      </c>
      <c r="B207" s="1">
        <v>0.396756</v>
      </c>
      <c r="C207" s="1">
        <v>0.41895000000000004</v>
      </c>
      <c r="D207" s="1">
        <v>0.47669699999999998</v>
      </c>
      <c r="E207" s="1">
        <v>0.51044100000000003</v>
      </c>
      <c r="F207" s="1">
        <v>0.49513200000000002</v>
      </c>
      <c r="G207" s="1">
        <v>0.56247499999999995</v>
      </c>
      <c r="H207" s="1">
        <v>0.53501999999999994</v>
      </c>
      <c r="I207" s="1">
        <v>0.615954</v>
      </c>
      <c r="J207" s="1">
        <v>0.59779599999999988</v>
      </c>
      <c r="L207" s="7"/>
      <c r="M207" s="5"/>
      <c r="N207" s="1"/>
      <c r="O207" s="1"/>
      <c r="P207" s="1"/>
      <c r="Q207" s="1"/>
      <c r="R207" s="1"/>
      <c r="S207" s="1"/>
      <c r="T207" s="1"/>
      <c r="U207" s="1"/>
      <c r="V207" s="1"/>
    </row>
    <row r="208" spans="1:22">
      <c r="A208" s="5" t="s">
        <v>50</v>
      </c>
      <c r="B208" s="1">
        <v>0.51000400000000001</v>
      </c>
      <c r="C208" s="1">
        <v>0.54845599999999994</v>
      </c>
      <c r="D208" s="1">
        <v>0.57117499999999999</v>
      </c>
      <c r="E208" s="1">
        <v>0.60264600000000002</v>
      </c>
      <c r="F208" s="1">
        <v>0.62767600000000001</v>
      </c>
      <c r="G208" s="1">
        <v>0.60277000000000003</v>
      </c>
      <c r="H208" s="1">
        <v>0.65547500000000003</v>
      </c>
      <c r="I208" s="1">
        <v>0.70089999999999997</v>
      </c>
      <c r="J208" s="1">
        <v>0.60244600000000004</v>
      </c>
      <c r="L208" s="7"/>
      <c r="M208" s="6"/>
      <c r="N208" s="1"/>
      <c r="O208" s="1"/>
      <c r="P208" s="1"/>
      <c r="Q208" s="1"/>
      <c r="R208" s="1"/>
      <c r="S208" s="1"/>
      <c r="T208" s="1"/>
      <c r="U208" s="1"/>
      <c r="V208" s="1"/>
    </row>
    <row r="209" spans="1:22">
      <c r="A209" s="6" t="s">
        <v>49</v>
      </c>
      <c r="B209" s="1">
        <v>0</v>
      </c>
      <c r="C209" s="1">
        <v>0</v>
      </c>
      <c r="D209" s="1">
        <v>0</v>
      </c>
      <c r="E209" s="1" t="e">
        <v>#VALUE!</v>
      </c>
      <c r="F209" s="1">
        <v>0.57225999999999988</v>
      </c>
      <c r="G209" s="1">
        <v>0</v>
      </c>
      <c r="H209" s="1">
        <v>0</v>
      </c>
      <c r="I209" s="1" t="e">
        <v>#VALUE!</v>
      </c>
      <c r="J209" s="1">
        <v>0.60741000000000001</v>
      </c>
      <c r="L209" s="7"/>
      <c r="M209" s="5"/>
      <c r="N209" s="1"/>
      <c r="O209" s="1"/>
      <c r="P209" s="1"/>
      <c r="Q209" s="1"/>
      <c r="R209" s="1"/>
      <c r="S209" s="1"/>
      <c r="T209" s="1"/>
      <c r="U209" s="1"/>
      <c r="V209" s="1"/>
    </row>
    <row r="210" spans="1:22">
      <c r="A210" s="6" t="s">
        <v>48</v>
      </c>
      <c r="B210" s="1">
        <v>0.45261000000000001</v>
      </c>
      <c r="C210" s="1">
        <v>0.45499999999999996</v>
      </c>
      <c r="D210" s="1">
        <v>0.43912800000000002</v>
      </c>
      <c r="E210" s="1">
        <v>0.51712799999999992</v>
      </c>
      <c r="F210" s="1">
        <v>0.51324599999999998</v>
      </c>
      <c r="G210" s="1">
        <v>0.51032500000000003</v>
      </c>
      <c r="H210" s="1">
        <v>0.57991500000000007</v>
      </c>
      <c r="I210" s="1">
        <v>0.61574100000000009</v>
      </c>
      <c r="J210" s="1">
        <v>0.61155000000000004</v>
      </c>
      <c r="L210" s="7"/>
      <c r="M210" s="5"/>
      <c r="N210" s="1"/>
      <c r="O210" s="1"/>
      <c r="P210" s="1"/>
      <c r="Q210" s="1"/>
      <c r="R210" s="1"/>
      <c r="S210" s="1"/>
      <c r="T210" s="1"/>
      <c r="U210" s="1"/>
      <c r="V210" s="1"/>
    </row>
    <row r="211" spans="1:22">
      <c r="A211" s="5" t="s">
        <v>47</v>
      </c>
      <c r="B211" s="1">
        <v>0.28068599999999999</v>
      </c>
      <c r="C211" s="1">
        <v>0.26248200000000005</v>
      </c>
      <c r="D211" s="1">
        <v>0.21504000000000001</v>
      </c>
      <c r="E211" s="1">
        <v>0.26357999999999998</v>
      </c>
      <c r="F211" s="1">
        <v>0.38043100000000002</v>
      </c>
      <c r="G211" s="1">
        <v>0.43760099999999996</v>
      </c>
      <c r="H211" s="1">
        <v>0.51574500000000001</v>
      </c>
      <c r="I211" s="1">
        <v>0.63830599999999993</v>
      </c>
      <c r="J211" s="1">
        <v>0.6168300000000001</v>
      </c>
      <c r="L211" s="7"/>
      <c r="M211" s="5"/>
      <c r="N211" s="1"/>
      <c r="O211" s="1"/>
      <c r="P211" s="1"/>
      <c r="Q211" s="1"/>
      <c r="R211" s="1"/>
      <c r="S211" s="1"/>
      <c r="T211" s="1"/>
      <c r="U211" s="1"/>
      <c r="V211" s="1"/>
    </row>
    <row r="212" spans="1:22">
      <c r="A212" s="5" t="s">
        <v>46</v>
      </c>
      <c r="B212" s="1">
        <v>0.40540799999999994</v>
      </c>
      <c r="C212" s="1">
        <v>0.44589999999999996</v>
      </c>
      <c r="D212" s="1">
        <v>0.62172000000000005</v>
      </c>
      <c r="E212" s="1">
        <v>0.49912200000000001</v>
      </c>
      <c r="F212" s="1">
        <v>0.58129600000000003</v>
      </c>
      <c r="G212" s="1">
        <v>0.5359060000000001</v>
      </c>
      <c r="H212" s="1">
        <v>0.56006999999999996</v>
      </c>
      <c r="I212" s="1">
        <v>0.70000000000000007</v>
      </c>
      <c r="J212" s="1">
        <v>0.62136499999999995</v>
      </c>
      <c r="L212" s="7"/>
      <c r="M212" s="5"/>
      <c r="N212" s="1"/>
      <c r="O212" s="1"/>
      <c r="P212" s="1"/>
      <c r="Q212" s="1"/>
      <c r="R212" s="1"/>
      <c r="S212" s="1"/>
      <c r="T212" s="1"/>
      <c r="U212" s="1"/>
      <c r="V212" s="1"/>
    </row>
    <row r="213" spans="1:22">
      <c r="A213" s="5" t="s">
        <v>45</v>
      </c>
      <c r="B213" s="1">
        <v>0.43703000000000003</v>
      </c>
      <c r="C213" s="1">
        <v>0.48284999999999995</v>
      </c>
      <c r="D213" s="1">
        <v>0.52820500000000004</v>
      </c>
      <c r="E213" s="1">
        <v>0.54053999999999991</v>
      </c>
      <c r="F213" s="1">
        <v>0.58533999999999997</v>
      </c>
      <c r="G213" s="1">
        <v>0.57445199999999996</v>
      </c>
      <c r="H213" s="1">
        <v>0.60208200000000001</v>
      </c>
      <c r="I213" s="1">
        <v>0.61193300000000017</v>
      </c>
      <c r="J213" s="1">
        <v>0.62433800000000006</v>
      </c>
      <c r="L213" s="7"/>
      <c r="M213" s="5"/>
      <c r="N213" s="1"/>
      <c r="O213" s="1"/>
      <c r="P213" s="1"/>
      <c r="Q213" s="1"/>
      <c r="R213" s="1"/>
      <c r="S213" s="1"/>
      <c r="T213" s="1"/>
      <c r="U213" s="1"/>
      <c r="V213" s="1"/>
    </row>
    <row r="214" spans="1:22">
      <c r="A214" s="5" t="s">
        <v>44</v>
      </c>
      <c r="B214" s="1">
        <v>0.227156</v>
      </c>
      <c r="C214" s="1">
        <v>0.36992999999999998</v>
      </c>
      <c r="D214" s="1">
        <v>0.40843399999999996</v>
      </c>
      <c r="E214" s="1">
        <v>0.27571500000000004</v>
      </c>
      <c r="F214" s="1">
        <v>0.54981000000000002</v>
      </c>
      <c r="G214" s="1">
        <v>0.55982399999999999</v>
      </c>
      <c r="H214" s="1">
        <v>0.6130230000000001</v>
      </c>
      <c r="I214" s="1">
        <v>0.56364000000000014</v>
      </c>
      <c r="J214" s="1">
        <v>0.62537799999999999</v>
      </c>
      <c r="L214" s="7"/>
      <c r="M214" s="5"/>
      <c r="N214" s="1"/>
      <c r="O214" s="1"/>
      <c r="P214" s="1"/>
      <c r="Q214" s="1"/>
      <c r="R214" s="1"/>
      <c r="S214" s="1"/>
      <c r="T214" s="1"/>
      <c r="U214" s="1"/>
      <c r="V214" s="1"/>
    </row>
    <row r="215" spans="1:22">
      <c r="A215" s="6" t="s">
        <v>43</v>
      </c>
      <c r="B215" s="1">
        <v>0.31541400000000003</v>
      </c>
      <c r="C215" s="1">
        <v>0.38506499999999999</v>
      </c>
      <c r="D215" s="1">
        <v>0.32899999999999996</v>
      </c>
      <c r="E215" s="1">
        <v>0.39493</v>
      </c>
      <c r="F215" s="1">
        <v>0.49973000000000001</v>
      </c>
      <c r="G215" s="1">
        <v>0.39930399999999994</v>
      </c>
      <c r="H215" s="1">
        <v>0.46817999999999999</v>
      </c>
      <c r="I215" s="1">
        <v>0.70868399999999998</v>
      </c>
      <c r="J215" s="1">
        <v>0.63209499999999996</v>
      </c>
      <c r="L215" s="7"/>
      <c r="M215" s="5"/>
      <c r="N215" s="1"/>
      <c r="O215" s="1"/>
      <c r="P215" s="1"/>
      <c r="Q215" s="1"/>
      <c r="R215" s="1"/>
      <c r="S215" s="1"/>
      <c r="T215" s="1"/>
      <c r="U215" s="1"/>
      <c r="V215" s="1"/>
    </row>
    <row r="216" spans="1:22">
      <c r="A216" s="6" t="s">
        <v>42</v>
      </c>
      <c r="B216" s="1">
        <v>0.45754499999999998</v>
      </c>
      <c r="C216" s="1">
        <v>0.41371199999999997</v>
      </c>
      <c r="D216" s="1">
        <v>0.5225820000000001</v>
      </c>
      <c r="E216" s="1">
        <v>0.47441899999999998</v>
      </c>
      <c r="F216" s="1">
        <v>0.49914800000000004</v>
      </c>
      <c r="G216" s="1">
        <v>0.51636399999999993</v>
      </c>
      <c r="H216" s="1">
        <v>0.58854400000000007</v>
      </c>
      <c r="I216" s="1">
        <v>0.59547600000000012</v>
      </c>
      <c r="J216" s="1">
        <v>0.63249</v>
      </c>
      <c r="L216" s="7"/>
      <c r="M216" s="5"/>
      <c r="N216" s="1"/>
      <c r="O216" s="1"/>
      <c r="P216" s="1"/>
      <c r="Q216" s="1"/>
      <c r="R216" s="1"/>
      <c r="S216" s="1"/>
      <c r="T216" s="1"/>
      <c r="U216" s="1"/>
      <c r="V216" s="1"/>
    </row>
    <row r="217" spans="1:22">
      <c r="A217" s="6" t="s">
        <v>41</v>
      </c>
      <c r="B217" s="1">
        <v>0.47388000000000002</v>
      </c>
      <c r="C217" s="1">
        <v>0.44392799999999999</v>
      </c>
      <c r="D217" s="1">
        <v>0.50265599999999999</v>
      </c>
      <c r="E217" s="1">
        <v>0.55177200000000004</v>
      </c>
      <c r="F217" s="1">
        <v>0.50870699999999991</v>
      </c>
      <c r="G217" s="1">
        <v>0.59605100000000011</v>
      </c>
      <c r="H217" s="1">
        <v>0.55509600000000003</v>
      </c>
      <c r="I217" s="1">
        <v>0.59556000000000009</v>
      </c>
      <c r="J217" s="1">
        <v>0.6368640000000001</v>
      </c>
      <c r="L217" s="7"/>
      <c r="M217" s="5"/>
      <c r="N217" s="1"/>
      <c r="O217" s="1"/>
      <c r="P217" s="1"/>
      <c r="Q217" s="1"/>
      <c r="R217" s="1"/>
      <c r="S217" s="1"/>
      <c r="T217" s="1"/>
      <c r="U217" s="1"/>
      <c r="V217" s="1"/>
    </row>
    <row r="218" spans="1:22">
      <c r="A218" s="5" t="s">
        <v>40</v>
      </c>
      <c r="B218" s="1">
        <v>0.52405499999999994</v>
      </c>
      <c r="C218" s="1">
        <v>0.5296559999999999</v>
      </c>
      <c r="D218" s="1">
        <v>0.58020299999999991</v>
      </c>
      <c r="E218" s="1">
        <v>0.72217599999999982</v>
      </c>
      <c r="F218" s="1">
        <v>0.54279499999999992</v>
      </c>
      <c r="G218" s="1">
        <v>0.629216</v>
      </c>
      <c r="H218" s="1">
        <v>0.766814</v>
      </c>
      <c r="I218" s="1">
        <v>0.56536400000000009</v>
      </c>
      <c r="J218" s="1">
        <v>0.64634899999999995</v>
      </c>
      <c r="L218" s="7"/>
      <c r="M218" s="5"/>
      <c r="N218" s="1"/>
      <c r="O218" s="1"/>
      <c r="P218" s="1"/>
      <c r="Q218" s="1"/>
      <c r="R218" s="1"/>
      <c r="S218" s="1"/>
      <c r="T218" s="1"/>
      <c r="U218" s="1"/>
      <c r="V218" s="1"/>
    </row>
    <row r="219" spans="1:22">
      <c r="A219" s="5" t="s">
        <v>39</v>
      </c>
      <c r="B219" s="1">
        <v>0.37094400000000005</v>
      </c>
      <c r="C219" s="1">
        <v>0.50009400000000004</v>
      </c>
      <c r="D219" s="1">
        <v>0.58859400000000006</v>
      </c>
      <c r="E219" s="1">
        <v>0.42862399999999995</v>
      </c>
      <c r="F219" s="1">
        <v>0.50480000000000003</v>
      </c>
      <c r="G219" s="1">
        <v>0</v>
      </c>
      <c r="H219" s="1">
        <v>0.59475900000000004</v>
      </c>
      <c r="I219" s="1">
        <v>0.54607899999999998</v>
      </c>
      <c r="J219" s="1">
        <v>0.65140600000000004</v>
      </c>
      <c r="L219" s="7"/>
      <c r="M219" s="5"/>
      <c r="N219" s="1"/>
      <c r="O219" s="1"/>
      <c r="P219" s="1"/>
      <c r="Q219" s="1"/>
      <c r="R219" s="1"/>
      <c r="S219" s="1"/>
      <c r="T219" s="1"/>
      <c r="U219" s="1"/>
      <c r="V219" s="1"/>
    </row>
    <row r="220" spans="1:22">
      <c r="A220" s="5" t="s">
        <v>38</v>
      </c>
      <c r="B220" s="1">
        <v>0.34629000000000004</v>
      </c>
      <c r="C220" s="1">
        <v>0.48580000000000001</v>
      </c>
      <c r="D220" s="1">
        <v>0.44388000000000005</v>
      </c>
      <c r="E220" s="1">
        <v>0.53892899999999999</v>
      </c>
      <c r="F220" s="1">
        <v>0.63017400000000001</v>
      </c>
      <c r="G220" s="1">
        <v>0.67981000000000003</v>
      </c>
      <c r="H220" s="1">
        <v>0.72599999999999998</v>
      </c>
      <c r="I220" s="1">
        <v>0.6658599999999999</v>
      </c>
      <c r="J220" s="1">
        <v>0.65171400000000002</v>
      </c>
      <c r="L220" s="7"/>
      <c r="M220" s="5"/>
      <c r="N220" s="1"/>
      <c r="O220" s="1"/>
      <c r="P220" s="1"/>
      <c r="Q220" s="1"/>
      <c r="R220" s="1"/>
      <c r="S220" s="1"/>
      <c r="T220" s="1"/>
      <c r="U220" s="1"/>
      <c r="V220" s="1"/>
    </row>
    <row r="221" spans="1:22">
      <c r="A221" s="5" t="s">
        <v>37</v>
      </c>
      <c r="B221" s="1">
        <v>0.53808</v>
      </c>
      <c r="C221" s="1">
        <v>0.51890999999999998</v>
      </c>
      <c r="D221" s="1">
        <v>0.59588400000000008</v>
      </c>
      <c r="E221" s="1">
        <v>0.35987899999999995</v>
      </c>
      <c r="F221" s="1">
        <v>0.72844799999999987</v>
      </c>
      <c r="G221" s="1">
        <v>0</v>
      </c>
      <c r="H221" s="1">
        <v>0.6160000000000001</v>
      </c>
      <c r="I221" s="1">
        <v>0.62957000000000007</v>
      </c>
      <c r="J221" s="1">
        <v>0.65542400000000001</v>
      </c>
      <c r="L221" s="7"/>
      <c r="M221" s="5"/>
      <c r="N221" s="1"/>
      <c r="O221" s="1"/>
      <c r="P221" s="1"/>
      <c r="Q221" s="1"/>
      <c r="R221" s="1"/>
      <c r="S221" s="1"/>
      <c r="T221" s="1"/>
      <c r="U221" s="1"/>
      <c r="V221" s="1"/>
    </row>
    <row r="222" spans="1:22">
      <c r="A222" s="5" t="s">
        <v>36</v>
      </c>
      <c r="B222" s="1">
        <v>0.35373599999999999</v>
      </c>
      <c r="C222" s="1">
        <v>0.34199800000000002</v>
      </c>
      <c r="D222" s="1">
        <v>0.40185599999999999</v>
      </c>
      <c r="E222" s="1">
        <v>0.30749599999999999</v>
      </c>
      <c r="F222" s="1">
        <v>0.41297</v>
      </c>
      <c r="G222" s="1">
        <v>0.49721099999999996</v>
      </c>
      <c r="H222" s="1">
        <v>0.56073600000000001</v>
      </c>
      <c r="I222" s="1">
        <v>0.59028599999999987</v>
      </c>
      <c r="J222" s="1">
        <v>0.6590879999999999</v>
      </c>
      <c r="L222" s="7"/>
      <c r="M222" s="5"/>
      <c r="N222" s="1"/>
      <c r="O222" s="1"/>
      <c r="P222" s="1"/>
      <c r="Q222" s="1"/>
      <c r="R222" s="1"/>
      <c r="S222" s="1"/>
      <c r="T222" s="1"/>
      <c r="U222" s="1"/>
      <c r="V222" s="1"/>
    </row>
    <row r="223" spans="1:22">
      <c r="A223" s="6" t="s">
        <v>35</v>
      </c>
      <c r="B223" s="1">
        <v>0.39801700000000001</v>
      </c>
      <c r="C223" s="1">
        <v>0.24199999999999999</v>
      </c>
      <c r="D223" s="1">
        <v>0.41305500000000001</v>
      </c>
      <c r="E223" s="1">
        <v>0.35870399999999997</v>
      </c>
      <c r="F223" s="1">
        <v>0.45485999999999999</v>
      </c>
      <c r="G223" s="1">
        <v>0.46104100000000009</v>
      </c>
      <c r="H223" s="1">
        <v>0.20732399999999995</v>
      </c>
      <c r="I223" s="1">
        <v>0.39052500000000001</v>
      </c>
      <c r="J223" s="1">
        <v>0.66908800000000013</v>
      </c>
      <c r="L223" s="7"/>
      <c r="M223" s="5"/>
      <c r="N223" s="1"/>
      <c r="O223" s="1"/>
      <c r="P223" s="1"/>
      <c r="Q223" s="1"/>
      <c r="R223" s="1"/>
      <c r="S223" s="1"/>
      <c r="T223" s="1"/>
      <c r="U223" s="1"/>
      <c r="V223" s="1"/>
    </row>
    <row r="224" spans="1:22">
      <c r="A224" s="5" t="s">
        <v>34</v>
      </c>
      <c r="B224" s="1">
        <v>0.16694400000000001</v>
      </c>
      <c r="C224" s="1">
        <v>8.6750000000000008E-2</v>
      </c>
      <c r="D224" s="1">
        <v>0.12909000000000001</v>
      </c>
      <c r="E224" s="1">
        <v>0.16826999999999998</v>
      </c>
      <c r="F224" s="1">
        <v>0.27072000000000002</v>
      </c>
      <c r="G224" s="1">
        <v>0.22767700000000005</v>
      </c>
      <c r="H224" s="1">
        <v>0.32200000000000001</v>
      </c>
      <c r="I224" s="1">
        <v>0.49528500000000003</v>
      </c>
      <c r="J224" s="1">
        <v>0.67083000000000004</v>
      </c>
      <c r="L224" s="7"/>
      <c r="M224" s="5"/>
      <c r="N224" s="1"/>
      <c r="O224" s="1"/>
      <c r="P224" s="1"/>
      <c r="Q224" s="1"/>
      <c r="R224" s="1"/>
      <c r="S224" s="1"/>
      <c r="T224" s="1"/>
      <c r="U224" s="1"/>
      <c r="V224" s="1"/>
    </row>
    <row r="225" spans="1:22">
      <c r="A225" s="5" t="s">
        <v>33</v>
      </c>
      <c r="B225" s="1">
        <v>0.40062000000000003</v>
      </c>
      <c r="C225" s="1">
        <v>0.41222399999999992</v>
      </c>
      <c r="D225" s="1">
        <v>0.5202</v>
      </c>
      <c r="E225" s="1">
        <v>0.52769599999999994</v>
      </c>
      <c r="F225" s="1">
        <v>0.58538999999999997</v>
      </c>
      <c r="G225" s="1">
        <v>0.58733400000000002</v>
      </c>
      <c r="H225" s="1">
        <v>0.68666400000000005</v>
      </c>
      <c r="I225" s="1">
        <v>0.55483499999999997</v>
      </c>
      <c r="J225" s="1">
        <v>0.67850900000000003</v>
      </c>
      <c r="L225" s="7"/>
      <c r="M225" s="5"/>
      <c r="N225" s="1"/>
      <c r="O225" s="1"/>
      <c r="P225" s="1"/>
      <c r="Q225" s="1"/>
      <c r="R225" s="1"/>
      <c r="S225" s="1"/>
      <c r="T225" s="1"/>
      <c r="U225" s="1"/>
      <c r="V225" s="1"/>
    </row>
    <row r="226" spans="1:22">
      <c r="A226" s="5" t="s">
        <v>32</v>
      </c>
      <c r="B226" s="1">
        <v>0.25809200000000004</v>
      </c>
      <c r="C226" s="1">
        <v>0.2601</v>
      </c>
      <c r="D226" s="1">
        <v>0</v>
      </c>
      <c r="E226" s="1">
        <v>0.42510400000000004</v>
      </c>
      <c r="F226" s="1">
        <v>0.61949999999999994</v>
      </c>
      <c r="G226" s="1">
        <v>0.70392100000000013</v>
      </c>
      <c r="H226" s="1">
        <v>0.57027400000000006</v>
      </c>
      <c r="I226" s="1">
        <v>0.59740000000000004</v>
      </c>
      <c r="J226" s="1">
        <v>0.68062499999999992</v>
      </c>
      <c r="L226" s="7"/>
      <c r="M226" s="5"/>
      <c r="N226" s="1"/>
      <c r="O226" s="1"/>
      <c r="P226" s="1"/>
      <c r="Q226" s="1"/>
      <c r="R226" s="1"/>
      <c r="S226" s="1"/>
      <c r="T226" s="1"/>
      <c r="U226" s="1"/>
      <c r="V226" s="1"/>
    </row>
    <row r="227" spans="1:22">
      <c r="A227" s="5" t="s">
        <v>31</v>
      </c>
      <c r="B227" s="1">
        <v>0.51009000000000004</v>
      </c>
      <c r="C227" s="1">
        <v>0.54187299999999994</v>
      </c>
      <c r="D227" s="1">
        <v>0.57418799999999992</v>
      </c>
      <c r="E227" s="1">
        <v>0.66359199999999996</v>
      </c>
      <c r="F227" s="1">
        <v>0.75408200000000014</v>
      </c>
      <c r="G227" s="1">
        <v>0.68669099999999994</v>
      </c>
      <c r="H227" s="1">
        <v>0.67039000000000015</v>
      </c>
      <c r="I227" s="1">
        <v>0.69402000000000008</v>
      </c>
      <c r="J227" s="1">
        <v>0.68555999999999995</v>
      </c>
      <c r="L227" s="7"/>
      <c r="M227" s="5"/>
      <c r="N227" s="1"/>
      <c r="O227" s="1"/>
      <c r="P227" s="1"/>
      <c r="Q227" s="1"/>
      <c r="R227" s="1"/>
      <c r="S227" s="1"/>
      <c r="T227" s="1"/>
      <c r="U227" s="1"/>
      <c r="V227" s="1"/>
    </row>
    <row r="228" spans="1:22">
      <c r="A228" s="6" t="s">
        <v>30</v>
      </c>
      <c r="B228" s="1">
        <v>0.64231199999999999</v>
      </c>
      <c r="C228" s="1">
        <v>0.50319999999999998</v>
      </c>
      <c r="D228" s="1">
        <v>0.43560000000000004</v>
      </c>
      <c r="E228" s="1">
        <v>0.54514800000000008</v>
      </c>
      <c r="F228" s="1">
        <v>0.53849799999999992</v>
      </c>
      <c r="G228" s="1">
        <v>0.5934060000000001</v>
      </c>
      <c r="H228" s="1">
        <v>0.61776900000000001</v>
      </c>
      <c r="I228" s="1">
        <v>0.64650399999999997</v>
      </c>
      <c r="J228" s="1">
        <v>0.68779799999999991</v>
      </c>
      <c r="L228" s="7"/>
      <c r="M228" s="5"/>
      <c r="N228" s="1"/>
      <c r="O228" s="1"/>
      <c r="P228" s="1"/>
      <c r="Q228" s="1"/>
      <c r="R228" s="1"/>
      <c r="S228" s="1"/>
      <c r="T228" s="1"/>
      <c r="U228" s="1"/>
      <c r="V228" s="1"/>
    </row>
    <row r="229" spans="1:22">
      <c r="A229" s="5" t="s">
        <v>29</v>
      </c>
      <c r="B229" s="1">
        <v>0.52118400000000009</v>
      </c>
      <c r="C229" s="1">
        <v>0.58255200000000007</v>
      </c>
      <c r="D229" s="1">
        <v>0.59479199999999999</v>
      </c>
      <c r="E229" s="1">
        <v>0.58696999999999999</v>
      </c>
      <c r="F229" s="1">
        <v>0.64915199999999995</v>
      </c>
      <c r="G229" s="1">
        <v>0.67027700000000001</v>
      </c>
      <c r="H229" s="1">
        <v>0.6859059999999999</v>
      </c>
      <c r="I229" s="1">
        <v>0.65734199999999998</v>
      </c>
      <c r="J229" s="1">
        <v>0.69023699999999999</v>
      </c>
      <c r="L229" s="7"/>
      <c r="M229" s="5"/>
      <c r="N229" s="1"/>
      <c r="O229" s="1"/>
      <c r="P229" s="1"/>
      <c r="Q229" s="1"/>
      <c r="R229" s="1"/>
      <c r="S229" s="1"/>
      <c r="T229" s="1"/>
      <c r="U229" s="1"/>
      <c r="V229" s="1"/>
    </row>
    <row r="230" spans="1:22">
      <c r="A230" s="6" t="s">
        <v>28</v>
      </c>
      <c r="B230" s="1">
        <v>0.43074900000000005</v>
      </c>
      <c r="C230" s="1">
        <v>0.50922000000000001</v>
      </c>
      <c r="D230" s="1">
        <v>0.53145600000000004</v>
      </c>
      <c r="E230" s="1">
        <v>0.51633600000000013</v>
      </c>
      <c r="F230" s="1">
        <v>0.54586799999999991</v>
      </c>
      <c r="G230" s="1">
        <v>0.53699200000000002</v>
      </c>
      <c r="H230" s="1">
        <v>0.52639400000000003</v>
      </c>
      <c r="I230" s="1">
        <v>0.55763399999999996</v>
      </c>
      <c r="J230" s="1">
        <v>0.69063600000000014</v>
      </c>
      <c r="L230" s="7"/>
      <c r="M230" s="5"/>
      <c r="N230" s="1"/>
      <c r="O230" s="1"/>
      <c r="P230" s="1"/>
      <c r="Q230" s="1"/>
      <c r="R230" s="1"/>
      <c r="S230" s="1"/>
      <c r="T230" s="1"/>
      <c r="U230" s="1"/>
      <c r="V230" s="1"/>
    </row>
    <row r="231" spans="1:22">
      <c r="A231" s="5" t="s">
        <v>27</v>
      </c>
      <c r="B231" s="1">
        <v>0.472524</v>
      </c>
      <c r="C231" s="1">
        <v>0.49624100000000004</v>
      </c>
      <c r="D231" s="1">
        <v>0.58478399999999997</v>
      </c>
      <c r="E231" s="1">
        <v>0.64019999999999988</v>
      </c>
      <c r="F231" s="1">
        <v>0.69259400000000004</v>
      </c>
      <c r="G231" s="1">
        <v>0.63777600000000012</v>
      </c>
      <c r="H231" s="1">
        <v>0.67120000000000013</v>
      </c>
      <c r="I231" s="1">
        <v>0.55237999999999998</v>
      </c>
      <c r="J231" s="1">
        <v>0.69208000000000003</v>
      </c>
      <c r="L231" s="7"/>
      <c r="M231" s="5"/>
      <c r="N231" s="1"/>
      <c r="O231" s="1"/>
      <c r="P231" s="1"/>
      <c r="Q231" s="1"/>
      <c r="R231" s="1"/>
      <c r="S231" s="1"/>
      <c r="T231" s="1"/>
      <c r="U231" s="1"/>
      <c r="V231" s="1"/>
    </row>
    <row r="232" spans="1:22">
      <c r="A232" s="5" t="s">
        <v>26</v>
      </c>
      <c r="B232" s="1">
        <v>0.48991899999999999</v>
      </c>
      <c r="C232" s="1">
        <v>0.58499800000000013</v>
      </c>
      <c r="D232" s="1">
        <v>0.66223500000000002</v>
      </c>
      <c r="E232" s="1">
        <v>0.56612399999999996</v>
      </c>
      <c r="F232" s="1">
        <v>0.62074800000000008</v>
      </c>
      <c r="G232" s="1">
        <v>0.67017400000000005</v>
      </c>
      <c r="H232" s="1">
        <v>0.77497400000000005</v>
      </c>
      <c r="I232" s="1">
        <v>0.71171100000000009</v>
      </c>
      <c r="J232" s="1">
        <v>0.69298899999999997</v>
      </c>
      <c r="L232" s="7"/>
      <c r="M232" s="5"/>
      <c r="N232" s="1"/>
      <c r="O232" s="1"/>
      <c r="P232" s="1"/>
      <c r="Q232" s="1"/>
      <c r="R232" s="1"/>
      <c r="S232" s="1"/>
      <c r="T232" s="1"/>
      <c r="U232" s="1"/>
      <c r="V232" s="1"/>
    </row>
    <row r="233" spans="1:22">
      <c r="A233" s="5" t="s">
        <v>25</v>
      </c>
      <c r="B233" s="1">
        <v>0.6713079999999999</v>
      </c>
      <c r="C233" s="1">
        <v>0.72883799999999987</v>
      </c>
      <c r="D233" s="1">
        <v>0.76958599999999999</v>
      </c>
      <c r="E233" s="1">
        <v>0.623834</v>
      </c>
      <c r="F233" s="1">
        <v>0.49676900000000002</v>
      </c>
      <c r="G233" s="1">
        <v>0.61592999999999998</v>
      </c>
      <c r="H233" s="1">
        <v>0.55281599999999997</v>
      </c>
      <c r="I233" s="1">
        <v>0.70913999999999999</v>
      </c>
      <c r="J233" s="1">
        <v>0.69737500000000008</v>
      </c>
      <c r="L233" s="7"/>
      <c r="M233" s="5"/>
      <c r="N233" s="1"/>
      <c r="O233" s="1"/>
      <c r="P233" s="1"/>
      <c r="Q233" s="1"/>
      <c r="R233" s="1"/>
      <c r="S233" s="1"/>
      <c r="T233" s="1"/>
      <c r="U233" s="1"/>
      <c r="V233" s="1"/>
    </row>
    <row r="234" spans="1:22">
      <c r="A234" s="5" t="s">
        <v>24</v>
      </c>
      <c r="B234" s="1">
        <v>0.55466400000000005</v>
      </c>
      <c r="C234" s="1">
        <v>0.45493000000000006</v>
      </c>
      <c r="D234" s="1">
        <v>0.76038399999999995</v>
      </c>
      <c r="E234" s="1">
        <v>0.65002199999999999</v>
      </c>
      <c r="F234" s="1">
        <v>0.62118000000000007</v>
      </c>
      <c r="G234" s="1">
        <v>0.65439999999999998</v>
      </c>
      <c r="H234" s="1">
        <v>0.74030399999999996</v>
      </c>
      <c r="I234" s="1">
        <v>0.70214399999999999</v>
      </c>
      <c r="J234" s="1">
        <v>0.71111200000000008</v>
      </c>
      <c r="L234" s="7"/>
      <c r="M234" s="5"/>
      <c r="N234" s="1"/>
      <c r="O234" s="1"/>
      <c r="P234" s="1"/>
      <c r="Q234" s="1"/>
      <c r="R234" s="1"/>
      <c r="S234" s="1"/>
      <c r="T234" s="1"/>
      <c r="U234" s="1"/>
      <c r="V234" s="1"/>
    </row>
    <row r="235" spans="1:22">
      <c r="A235" s="5" t="s">
        <v>23</v>
      </c>
      <c r="B235" s="1">
        <v>0.53015999999999996</v>
      </c>
      <c r="C235" s="1">
        <v>0.54483000000000004</v>
      </c>
      <c r="D235" s="1">
        <v>0.59629399999999999</v>
      </c>
      <c r="E235" s="1">
        <v>0.59376499999999999</v>
      </c>
      <c r="F235" s="1">
        <v>0.65478400000000003</v>
      </c>
      <c r="G235" s="1">
        <v>0.65457900000000002</v>
      </c>
      <c r="H235" s="1">
        <v>0.64474200000000004</v>
      </c>
      <c r="I235" s="1">
        <v>0.71079000000000003</v>
      </c>
      <c r="J235" s="1">
        <v>0.71448999999999996</v>
      </c>
      <c r="L235" s="7"/>
      <c r="M235" s="5"/>
      <c r="N235" s="1"/>
      <c r="O235" s="1"/>
      <c r="P235" s="1"/>
      <c r="Q235" s="1"/>
      <c r="R235" s="1"/>
      <c r="S235" s="1"/>
      <c r="T235" s="1"/>
      <c r="U235" s="1"/>
      <c r="V235" s="1"/>
    </row>
    <row r="236" spans="1:22">
      <c r="A236" s="6" t="s">
        <v>22</v>
      </c>
      <c r="B236" s="1">
        <v>0.51415600000000006</v>
      </c>
      <c r="C236" s="1">
        <v>0.65988999999999998</v>
      </c>
      <c r="D236" s="1">
        <v>0.60058800000000001</v>
      </c>
      <c r="E236" s="1">
        <v>0.57057500000000005</v>
      </c>
      <c r="F236" s="1">
        <v>0.59804400000000002</v>
      </c>
      <c r="G236" s="1">
        <v>0.64427999999999996</v>
      </c>
      <c r="H236" s="1">
        <v>0.61768800000000001</v>
      </c>
      <c r="I236" s="1">
        <v>0.71442000000000005</v>
      </c>
      <c r="J236" s="1">
        <v>0.71523000000000003</v>
      </c>
      <c r="L236" s="7"/>
      <c r="M236" s="5"/>
      <c r="N236" s="1"/>
      <c r="O236" s="1"/>
      <c r="P236" s="1"/>
      <c r="Q236" s="1"/>
      <c r="R236" s="1"/>
      <c r="S236" s="1"/>
      <c r="T236" s="1"/>
      <c r="U236" s="1"/>
      <c r="V236" s="1"/>
    </row>
    <row r="237" spans="1:22">
      <c r="A237" s="5" t="s">
        <v>21</v>
      </c>
      <c r="B237" s="1">
        <v>0.49559100000000011</v>
      </c>
      <c r="C237" s="1">
        <v>0.53025000000000011</v>
      </c>
      <c r="D237" s="1">
        <v>0.50585500000000005</v>
      </c>
      <c r="E237" s="1">
        <v>0.70139400000000007</v>
      </c>
      <c r="F237" s="1">
        <v>0.68388599999999988</v>
      </c>
      <c r="G237" s="1">
        <v>0.75581999999999994</v>
      </c>
      <c r="H237" s="1">
        <v>0.73480000000000001</v>
      </c>
      <c r="I237" s="1">
        <v>0.83223599999999998</v>
      </c>
      <c r="J237" s="1">
        <v>0.73449399999999998</v>
      </c>
      <c r="L237" s="7"/>
      <c r="M237" s="5"/>
      <c r="N237" s="1"/>
      <c r="O237" s="1"/>
      <c r="P237" s="1"/>
      <c r="Q237" s="1"/>
      <c r="R237" s="1"/>
      <c r="S237" s="1"/>
      <c r="T237" s="1"/>
      <c r="U237" s="1"/>
      <c r="V237" s="1"/>
    </row>
    <row r="238" spans="1:22">
      <c r="A238" s="5" t="s">
        <v>20</v>
      </c>
      <c r="B238" s="1">
        <v>0.46141400000000005</v>
      </c>
      <c r="C238" s="1">
        <v>0.62162200000000001</v>
      </c>
      <c r="D238" s="1">
        <v>0.62084399999999995</v>
      </c>
      <c r="E238" s="1">
        <v>0.56664800000000004</v>
      </c>
      <c r="F238" s="1">
        <v>0.70553600000000005</v>
      </c>
      <c r="G238" s="1">
        <v>0.62475800000000004</v>
      </c>
      <c r="H238" s="1">
        <v>0.649312</v>
      </c>
      <c r="I238" s="1">
        <v>0.69111999999999996</v>
      </c>
      <c r="J238" s="1">
        <v>0.75309999999999988</v>
      </c>
      <c r="L238" s="7"/>
      <c r="M238" s="5"/>
      <c r="N238" s="1"/>
      <c r="O238" s="1"/>
      <c r="P238" s="1"/>
      <c r="Q238" s="1"/>
      <c r="R238" s="1"/>
      <c r="S238" s="1"/>
      <c r="T238" s="1"/>
      <c r="U238" s="1"/>
      <c r="V238" s="1"/>
    </row>
    <row r="239" spans="1:22">
      <c r="A239" s="5" t="s">
        <v>19</v>
      </c>
      <c r="B239" s="1">
        <v>0.41754200000000002</v>
      </c>
      <c r="C239" s="1">
        <v>0.52088400000000001</v>
      </c>
      <c r="D239" s="1">
        <v>0.59863500000000003</v>
      </c>
      <c r="E239" s="1">
        <v>0.54302500000000009</v>
      </c>
      <c r="F239" s="1">
        <v>0.61506000000000005</v>
      </c>
      <c r="G239" s="1">
        <v>0.70719199999999993</v>
      </c>
      <c r="H239" s="1">
        <v>0.671871</v>
      </c>
      <c r="I239" s="1">
        <v>0.6189690000000001</v>
      </c>
      <c r="J239" s="1">
        <v>0.75364200000000003</v>
      </c>
      <c r="L239" s="7"/>
      <c r="M239" s="5"/>
      <c r="N239" s="1"/>
      <c r="O239" s="1"/>
      <c r="P239" s="1"/>
      <c r="Q239" s="1"/>
      <c r="R239" s="1"/>
      <c r="S239" s="1"/>
      <c r="T239" s="1"/>
      <c r="U239" s="1"/>
      <c r="V239" s="1"/>
    </row>
    <row r="240" spans="1:22">
      <c r="A240" s="5" t="s">
        <v>18</v>
      </c>
      <c r="B240" s="1">
        <v>0.43267499999999998</v>
      </c>
      <c r="C240" s="1">
        <v>0.42892399999999997</v>
      </c>
      <c r="D240" s="1">
        <v>0.42017199999999993</v>
      </c>
      <c r="E240" s="1">
        <v>0.45085500000000006</v>
      </c>
      <c r="F240" s="1">
        <v>0.49733600000000011</v>
      </c>
      <c r="G240" s="1">
        <v>0.62656200000000006</v>
      </c>
      <c r="H240" s="1">
        <v>0.62706399999999995</v>
      </c>
      <c r="I240" s="1">
        <v>0.65694300000000005</v>
      </c>
      <c r="J240" s="1">
        <v>0.75741599999999987</v>
      </c>
      <c r="L240" s="7"/>
      <c r="M240" s="5"/>
      <c r="N240" s="1"/>
      <c r="O240" s="1"/>
      <c r="P240" s="1"/>
      <c r="Q240" s="1"/>
      <c r="R240" s="1"/>
      <c r="S240" s="1"/>
      <c r="T240" s="1"/>
      <c r="U240" s="1"/>
      <c r="V240" s="1"/>
    </row>
    <row r="241" spans="1:22">
      <c r="A241" s="5" t="s">
        <v>17</v>
      </c>
      <c r="B241" s="1">
        <v>0.49482200000000004</v>
      </c>
      <c r="C241" s="1">
        <v>0.59507999999999994</v>
      </c>
      <c r="D241" s="1">
        <v>0.5476899999999999</v>
      </c>
      <c r="E241" s="1">
        <v>0.58028299999999988</v>
      </c>
      <c r="F241" s="1">
        <v>0.62331599999999998</v>
      </c>
      <c r="G241" s="1">
        <v>0.68009600000000003</v>
      </c>
      <c r="H241" s="1">
        <v>0.70121999999999995</v>
      </c>
      <c r="I241" s="1">
        <v>0.73171200000000003</v>
      </c>
      <c r="J241" s="1">
        <v>0.75815700000000008</v>
      </c>
      <c r="L241" s="7"/>
      <c r="M241" s="5"/>
      <c r="N241" s="1"/>
      <c r="O241" s="1"/>
      <c r="P241" s="1"/>
      <c r="Q241" s="1"/>
      <c r="R241" s="1"/>
      <c r="S241" s="1"/>
      <c r="T241" s="1"/>
      <c r="U241" s="1"/>
      <c r="V241" s="1"/>
    </row>
    <row r="242" spans="1:22">
      <c r="A242" s="6" t="s">
        <v>16</v>
      </c>
      <c r="B242" s="1">
        <v>0.47126200000000001</v>
      </c>
      <c r="C242" s="1">
        <v>0.42828000000000005</v>
      </c>
      <c r="D242" s="1">
        <v>0.49717800000000012</v>
      </c>
      <c r="E242" s="1">
        <v>0.60347299999999982</v>
      </c>
      <c r="F242" s="1">
        <v>0.59828999999999999</v>
      </c>
      <c r="G242" s="1">
        <v>0.55834800000000007</v>
      </c>
      <c r="H242" s="1">
        <v>0.79430999999999996</v>
      </c>
      <c r="I242" s="1">
        <v>0.77262500000000001</v>
      </c>
      <c r="J242" s="1">
        <v>0.75905</v>
      </c>
      <c r="L242" s="7"/>
      <c r="M242" s="5"/>
      <c r="N242" s="1"/>
      <c r="O242" s="1"/>
      <c r="P242" s="1"/>
      <c r="Q242" s="1"/>
      <c r="R242" s="1"/>
      <c r="S242" s="1"/>
      <c r="T242" s="1"/>
      <c r="U242" s="1"/>
      <c r="V242" s="1"/>
    </row>
    <row r="243" spans="1:22">
      <c r="A243" s="5" t="s">
        <v>15</v>
      </c>
      <c r="B243" s="1">
        <v>0.54374999999999996</v>
      </c>
      <c r="C243" s="1">
        <v>0.50800800000000002</v>
      </c>
      <c r="D243" s="1">
        <v>0.55327999999999999</v>
      </c>
      <c r="E243" s="1">
        <v>0.59245900000000007</v>
      </c>
      <c r="F243" s="1">
        <v>0.621896</v>
      </c>
      <c r="G243" s="1">
        <v>0.6406400000000001</v>
      </c>
      <c r="H243" s="1">
        <v>0.66934199999999999</v>
      </c>
      <c r="I243" s="1">
        <v>0.7146269999999999</v>
      </c>
      <c r="J243" s="1">
        <v>0.76504899999999998</v>
      </c>
      <c r="L243" s="7"/>
      <c r="M243" s="5"/>
      <c r="N243" s="1"/>
      <c r="O243" s="1"/>
      <c r="P243" s="1"/>
      <c r="Q243" s="1"/>
      <c r="R243" s="1"/>
      <c r="S243" s="1"/>
      <c r="T243" s="1"/>
      <c r="U243" s="1"/>
      <c r="V243" s="1"/>
    </row>
    <row r="244" spans="1:22">
      <c r="A244" s="5" t="s">
        <v>14</v>
      </c>
      <c r="B244" s="1">
        <v>0.85562500000000008</v>
      </c>
      <c r="C244" s="1">
        <v>0.64000000000000012</v>
      </c>
      <c r="D244" s="1">
        <v>0.765625</v>
      </c>
      <c r="E244" s="1">
        <v>0.93496799999999991</v>
      </c>
      <c r="F244" s="1">
        <v>0.6464160000000001</v>
      </c>
      <c r="G244" s="1">
        <v>0.63436799999999993</v>
      </c>
      <c r="H244" s="1">
        <v>0.67889499999999992</v>
      </c>
      <c r="I244" s="1">
        <v>0.79032100000000005</v>
      </c>
      <c r="J244" s="1">
        <v>0.77129999999999999</v>
      </c>
      <c r="L244" s="7"/>
      <c r="M244" s="5"/>
      <c r="N244" s="1"/>
      <c r="O244" s="1"/>
      <c r="P244" s="1"/>
      <c r="Q244" s="1"/>
      <c r="R244" s="1"/>
      <c r="S244" s="1"/>
      <c r="T244" s="1"/>
      <c r="U244" s="1"/>
      <c r="V244" s="1"/>
    </row>
    <row r="245" spans="1:22">
      <c r="A245" s="5" t="s">
        <v>13</v>
      </c>
      <c r="B245" s="1">
        <v>0.77685999999999999</v>
      </c>
      <c r="C245" s="1">
        <v>0.72982799999999992</v>
      </c>
      <c r="D245" s="1">
        <v>0.56097900000000001</v>
      </c>
      <c r="E245" s="1">
        <v>0.632247</v>
      </c>
      <c r="F245" s="1">
        <v>0.76820999999999995</v>
      </c>
      <c r="G245" s="1">
        <v>0.69721500000000003</v>
      </c>
      <c r="H245" s="1">
        <v>0.69007700000000005</v>
      </c>
      <c r="I245" s="1">
        <v>0.80971100000000007</v>
      </c>
      <c r="J245" s="1">
        <v>0.79232200000000008</v>
      </c>
      <c r="L245" s="7"/>
      <c r="M245" s="5"/>
      <c r="N245" s="1"/>
      <c r="O245" s="1"/>
      <c r="P245" s="1"/>
      <c r="Q245" s="1"/>
      <c r="R245" s="1"/>
      <c r="S245" s="1"/>
      <c r="T245" s="1"/>
      <c r="U245" s="1"/>
      <c r="V245" s="1"/>
    </row>
    <row r="246" spans="1:22">
      <c r="A246" s="5" t="s">
        <v>12</v>
      </c>
      <c r="B246" s="1">
        <v>0.62735399999999997</v>
      </c>
      <c r="C246" s="1">
        <v>0.69696900000000006</v>
      </c>
      <c r="D246" s="1">
        <v>0.72996000000000005</v>
      </c>
      <c r="E246" s="1">
        <v>0.69182399999999999</v>
      </c>
      <c r="F246" s="1">
        <v>0.76868800000000004</v>
      </c>
      <c r="G246" s="1">
        <v>0.81189</v>
      </c>
      <c r="H246" s="1">
        <v>0.80971100000000007</v>
      </c>
      <c r="I246" s="1">
        <v>0.81659100000000007</v>
      </c>
      <c r="J246" s="1">
        <v>0.79629300000000014</v>
      </c>
      <c r="L246" s="7"/>
      <c r="M246" s="5"/>
      <c r="N246" s="1"/>
      <c r="O246" s="1"/>
      <c r="P246" s="1"/>
      <c r="Q246" s="1"/>
      <c r="R246" s="1"/>
      <c r="S246" s="1"/>
      <c r="T246" s="1"/>
      <c r="U246" s="1"/>
      <c r="V246" s="1"/>
    </row>
    <row r="247" spans="1:22">
      <c r="A247" s="5" t="s">
        <v>11</v>
      </c>
      <c r="B247" s="1">
        <v>0.12875999999999999</v>
      </c>
      <c r="C247" s="1">
        <v>0.224768</v>
      </c>
      <c r="D247" s="1">
        <v>0.26580800000000004</v>
      </c>
      <c r="E247" s="1">
        <v>0.25924800000000003</v>
      </c>
      <c r="F247" s="1">
        <v>0.27312499999999995</v>
      </c>
      <c r="G247" s="1">
        <v>0.2601</v>
      </c>
      <c r="H247" s="1">
        <v>0.40500000000000003</v>
      </c>
      <c r="I247" s="1">
        <v>0.66449599999999998</v>
      </c>
      <c r="J247" s="1">
        <v>0.80016200000000004</v>
      </c>
      <c r="L247" s="7"/>
      <c r="M247" s="5"/>
      <c r="N247" s="1"/>
      <c r="O247" s="1"/>
      <c r="P247" s="1"/>
      <c r="Q247" s="1"/>
      <c r="R247" s="1"/>
      <c r="S247" s="1"/>
      <c r="T247" s="1"/>
      <c r="U247" s="1"/>
      <c r="V247" s="1"/>
    </row>
    <row r="248" spans="1:22">
      <c r="A248" s="5" t="s">
        <v>10</v>
      </c>
      <c r="B248" s="1">
        <v>0.57183000000000006</v>
      </c>
      <c r="C248" s="1">
        <v>0.70394799999999991</v>
      </c>
      <c r="D248" s="1">
        <v>0.67182399999999998</v>
      </c>
      <c r="E248" s="1">
        <v>0.71122000000000007</v>
      </c>
      <c r="F248" s="1">
        <v>0.73632000000000009</v>
      </c>
      <c r="G248" s="1">
        <v>0.75503799999999988</v>
      </c>
      <c r="H248" s="1">
        <v>0.73755700000000002</v>
      </c>
      <c r="I248" s="1">
        <v>0.73299199999999998</v>
      </c>
      <c r="J248" s="1">
        <v>0.80066399999999993</v>
      </c>
      <c r="L248" s="7"/>
      <c r="M248" s="5"/>
      <c r="N248" s="1"/>
      <c r="O248" s="1"/>
      <c r="P248" s="1"/>
      <c r="Q248" s="1"/>
      <c r="R248" s="1"/>
      <c r="S248" s="1"/>
      <c r="T248" s="1"/>
      <c r="U248" s="1"/>
      <c r="V248" s="1"/>
    </row>
    <row r="249" spans="1:22">
      <c r="A249" s="5" t="s">
        <v>9</v>
      </c>
      <c r="B249" s="1">
        <v>0.63033600000000001</v>
      </c>
      <c r="C249" s="1">
        <v>0.62361600000000006</v>
      </c>
      <c r="D249" s="1">
        <v>0.65320999999999996</v>
      </c>
      <c r="E249" s="1">
        <v>0.74512599999999984</v>
      </c>
      <c r="F249" s="1">
        <v>0.86341799999999991</v>
      </c>
      <c r="G249" s="1">
        <v>0.88924899999999996</v>
      </c>
      <c r="H249" s="1">
        <v>0.72844799999999987</v>
      </c>
      <c r="I249" s="1">
        <v>0.63967600000000002</v>
      </c>
      <c r="J249" s="1">
        <v>0.90907199999999999</v>
      </c>
      <c r="L249" s="7"/>
      <c r="M249" s="5"/>
      <c r="N249" s="1"/>
      <c r="O249" s="1"/>
      <c r="P249" s="1"/>
      <c r="Q249" s="1"/>
      <c r="R249" s="1"/>
      <c r="S249" s="1"/>
      <c r="T249" s="1"/>
      <c r="U249" s="1"/>
      <c r="V249" s="1"/>
    </row>
    <row r="250" spans="1:22">
      <c r="A250" s="5" t="s">
        <v>8</v>
      </c>
      <c r="B250" s="1">
        <v>0.27006999999999998</v>
      </c>
      <c r="C250" s="1">
        <v>0.25874999999999998</v>
      </c>
      <c r="D250" s="1">
        <v>0.37804800000000005</v>
      </c>
      <c r="E250" s="1">
        <v>0.34799999999999998</v>
      </c>
      <c r="F250" s="1" t="e">
        <v>#VALUE!</v>
      </c>
      <c r="G250" s="1">
        <v>0</v>
      </c>
      <c r="H250" s="1">
        <v>0</v>
      </c>
      <c r="I250" s="1" t="e">
        <v>#VALUE!</v>
      </c>
      <c r="J250" s="1" t="e">
        <v>#VALUE!</v>
      </c>
      <c r="M250" s="5"/>
      <c r="N250" s="1"/>
      <c r="O250" s="1"/>
      <c r="P250" s="1"/>
      <c r="Q250" s="1"/>
      <c r="R250" s="1"/>
      <c r="S250" s="1"/>
      <c r="T250" s="1"/>
      <c r="U250" s="1"/>
      <c r="V250" s="1"/>
    </row>
    <row r="251" spans="1:22">
      <c r="A251" s="5" t="s">
        <v>7</v>
      </c>
      <c r="B251" s="1">
        <v>0</v>
      </c>
      <c r="C251" s="1">
        <v>0</v>
      </c>
      <c r="D251" s="1">
        <v>0</v>
      </c>
      <c r="E251" s="1" t="e">
        <v>#VALUE!</v>
      </c>
      <c r="F251" s="1" t="e">
        <v>#VALUE!</v>
      </c>
      <c r="G251" s="1">
        <v>0</v>
      </c>
      <c r="H251" s="1">
        <v>0</v>
      </c>
      <c r="I251" s="1" t="e">
        <v>#VALUE!</v>
      </c>
      <c r="J251" s="1" t="e">
        <v>#VALUE!</v>
      </c>
      <c r="M251" s="5"/>
      <c r="N251" s="1"/>
      <c r="O251" s="1"/>
      <c r="P251" s="1"/>
      <c r="Q251" s="1"/>
      <c r="R251" s="1"/>
      <c r="S251" s="1"/>
      <c r="T251" s="1"/>
      <c r="U251" s="1"/>
      <c r="V251" s="1"/>
    </row>
    <row r="252" spans="1:22">
      <c r="A252" s="5" t="s">
        <v>6</v>
      </c>
      <c r="B252" s="1">
        <v>0</v>
      </c>
      <c r="C252" s="1">
        <v>0</v>
      </c>
      <c r="D252" s="1">
        <v>0</v>
      </c>
      <c r="E252" s="1" t="e">
        <v>#VALUE!</v>
      </c>
      <c r="F252" s="1" t="e">
        <v>#VALUE!</v>
      </c>
      <c r="G252" s="1">
        <v>0</v>
      </c>
      <c r="H252" s="1">
        <v>0</v>
      </c>
      <c r="I252" s="1" t="e">
        <v>#VALUE!</v>
      </c>
      <c r="J252" s="1" t="e">
        <v>#VALUE!</v>
      </c>
      <c r="M252" s="5"/>
      <c r="N252" s="1"/>
      <c r="O252" s="1"/>
      <c r="P252" s="1"/>
      <c r="Q252" s="1"/>
      <c r="R252" s="1"/>
      <c r="S252" s="1"/>
      <c r="T252" s="1"/>
      <c r="U252" s="1"/>
      <c r="V252" s="1"/>
    </row>
    <row r="253" spans="1:22">
      <c r="A253" s="5" t="s">
        <v>5</v>
      </c>
      <c r="B253" s="1">
        <v>0</v>
      </c>
      <c r="C253" s="1">
        <v>0</v>
      </c>
      <c r="D253" s="1">
        <v>0</v>
      </c>
      <c r="E253" s="1" t="e">
        <v>#VALUE!</v>
      </c>
      <c r="F253" s="1" t="e">
        <v>#VALUE!</v>
      </c>
      <c r="G253" s="1">
        <v>0</v>
      </c>
      <c r="H253" s="1">
        <v>0</v>
      </c>
      <c r="I253" s="1" t="e">
        <v>#VALUE!</v>
      </c>
      <c r="J253" s="1" t="e">
        <v>#VALUE!</v>
      </c>
      <c r="M253" s="5"/>
      <c r="N253" s="1"/>
      <c r="O253" s="1"/>
      <c r="P253" s="1"/>
      <c r="Q253" s="1"/>
      <c r="R253" s="1"/>
      <c r="S253" s="1"/>
      <c r="T253" s="1"/>
      <c r="U253" s="1"/>
      <c r="V253" s="1"/>
    </row>
    <row r="254" spans="1:22">
      <c r="A254" s="6" t="s">
        <v>4</v>
      </c>
      <c r="B254" s="1">
        <v>0</v>
      </c>
      <c r="C254" s="1">
        <v>0</v>
      </c>
      <c r="D254" s="1">
        <v>0</v>
      </c>
      <c r="E254" s="1" t="e">
        <v>#VALUE!</v>
      </c>
      <c r="F254" s="1" t="e">
        <v>#VALUE!</v>
      </c>
      <c r="G254" s="1">
        <v>0</v>
      </c>
      <c r="H254" s="1">
        <v>0</v>
      </c>
      <c r="I254" s="1" t="e">
        <v>#VALUE!</v>
      </c>
      <c r="J254" s="1" t="e">
        <v>#VALUE!</v>
      </c>
      <c r="M254" s="6"/>
      <c r="N254" s="1"/>
      <c r="O254" s="1"/>
      <c r="P254" s="1"/>
      <c r="Q254" s="1"/>
      <c r="R254" s="1"/>
      <c r="S254" s="1"/>
      <c r="T254" s="1"/>
      <c r="U254" s="1"/>
      <c r="V254" s="1"/>
    </row>
    <row r="255" spans="1:22">
      <c r="A255" s="5" t="s">
        <v>3</v>
      </c>
      <c r="B255" s="1">
        <v>0</v>
      </c>
      <c r="C255" s="1">
        <v>0</v>
      </c>
      <c r="D255" s="1">
        <v>0</v>
      </c>
      <c r="E255" s="1" t="e">
        <v>#VALUE!</v>
      </c>
      <c r="F255" s="1" t="e">
        <v>#VALUE!</v>
      </c>
      <c r="G255" s="1">
        <v>0</v>
      </c>
      <c r="H255" s="1">
        <v>0</v>
      </c>
      <c r="I255" s="1" t="e">
        <v>#VALUE!</v>
      </c>
      <c r="J255" s="1" t="e">
        <v>#VALUE!</v>
      </c>
      <c r="M255" s="5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thickBot="1">
      <c r="A256" s="4" t="s">
        <v>2</v>
      </c>
      <c r="B256" s="1">
        <v>0</v>
      </c>
      <c r="C256" s="1">
        <v>0</v>
      </c>
      <c r="D256" s="1">
        <v>0</v>
      </c>
      <c r="E256" s="1" t="e">
        <v>#VALUE!</v>
      </c>
      <c r="F256" s="1" t="e">
        <v>#VALUE!</v>
      </c>
      <c r="G256" s="1">
        <v>0</v>
      </c>
      <c r="H256" s="1">
        <v>0</v>
      </c>
      <c r="I256" s="1" t="e">
        <v>#VALUE!</v>
      </c>
      <c r="J256" s="1" t="e">
        <v>#VALUE!</v>
      </c>
      <c r="M256" s="4"/>
      <c r="N256" s="1"/>
      <c r="O256" s="1"/>
      <c r="P256" s="1"/>
      <c r="Q256" s="1"/>
      <c r="R256" s="1"/>
      <c r="S256" s="1"/>
      <c r="T256" s="1"/>
      <c r="U256" s="1"/>
      <c r="V256" s="1"/>
    </row>
    <row r="257" spans="1:22">
      <c r="A257" s="3" t="s">
        <v>1</v>
      </c>
      <c r="B257" s="1">
        <v>0</v>
      </c>
      <c r="C257" s="1">
        <v>0</v>
      </c>
      <c r="D257" s="1">
        <v>0</v>
      </c>
      <c r="E257" s="1" t="e">
        <v>#VALUE!</v>
      </c>
      <c r="F257" s="1" t="e">
        <v>#VALUE!</v>
      </c>
      <c r="G257" s="1">
        <v>0</v>
      </c>
      <c r="H257" s="1">
        <v>0</v>
      </c>
      <c r="I257" s="1" t="e">
        <v>#VALUE!</v>
      </c>
      <c r="J257" s="1" t="e">
        <v>#VALUE!</v>
      </c>
      <c r="M257" s="3"/>
      <c r="N257" s="1"/>
      <c r="O257" s="1"/>
      <c r="P257" s="1"/>
      <c r="Q257" s="1"/>
      <c r="R257" s="1"/>
      <c r="S257" s="1"/>
      <c r="T257" s="1"/>
      <c r="U257" s="1"/>
      <c r="V257" s="1"/>
    </row>
    <row r="258" spans="1:22">
      <c r="A258" s="2" t="s">
        <v>0</v>
      </c>
      <c r="B258" s="1">
        <v>0</v>
      </c>
      <c r="C258" s="1">
        <v>0</v>
      </c>
      <c r="D258" s="1">
        <v>0</v>
      </c>
      <c r="E258" s="1" t="e">
        <v>#VALUE!</v>
      </c>
      <c r="F258" s="1" t="e">
        <v>#VALUE!</v>
      </c>
      <c r="G258" s="1">
        <v>0</v>
      </c>
      <c r="H258" s="1">
        <v>0</v>
      </c>
      <c r="I258" s="1" t="e">
        <v>#VALUE!</v>
      </c>
      <c r="J258" s="1" t="e">
        <v>#VALUE!</v>
      </c>
      <c r="M258" s="2"/>
      <c r="N258" s="1"/>
      <c r="O258" s="1"/>
      <c r="P258" s="1"/>
      <c r="Q258" s="1"/>
      <c r="R258" s="1"/>
      <c r="S258" s="1"/>
      <c r="T258" s="1"/>
      <c r="U258" s="1"/>
      <c r="V258" s="1"/>
    </row>
  </sheetData>
  <autoFilter ref="X1:AM122">
    <sortState ref="X2:AM122">
      <sortCondition descending="1" ref="AD1"/>
    </sortState>
  </autoFilter>
  <conditionalFormatting sqref="B2:J258 L2:L249">
    <cfRule type="cellIs" dxfId="6" priority="3" operator="lessThan">
      <formula>0.2</formula>
    </cfRule>
  </conditionalFormatting>
  <conditionalFormatting sqref="N2:V258">
    <cfRule type="cellIs" dxfId="5" priority="2" operator="lessThan">
      <formula>0.2</formula>
    </cfRule>
  </conditionalFormatting>
  <conditionalFormatting sqref="Y2:Z59">
    <cfRule type="cellIs" dxfId="4" priority="1" operator="greaterThan">
      <formula>0.2</formula>
    </cfRule>
  </conditionalFormatting>
  <pageMargins left="0.7" right="0.7" top="0.75" bottom="0.75" header="0.3" footer="0.3"/>
  <pageSetup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71"/>
  <sheetViews>
    <sheetView rightToLeft="1" tabSelected="1" topLeftCell="A6" workbookViewId="0">
      <pane xSplit="1" topLeftCell="AG1" activePane="topRight" state="frozen"/>
      <selection pane="topRight" activeCell="AT23" sqref="AT23"/>
    </sheetView>
  </sheetViews>
  <sheetFormatPr defaultRowHeight="15"/>
  <cols>
    <col min="2" max="6" width="10.5703125" bestFit="1" customWidth="1"/>
    <col min="16" max="16" width="11.5703125" bestFit="1" customWidth="1"/>
    <col min="44" max="44" width="20.42578125" bestFit="1" customWidth="1"/>
  </cols>
  <sheetData>
    <row r="1" spans="1:50" ht="15.75" thickBot="1">
      <c r="A1" s="13" t="s">
        <v>258</v>
      </c>
      <c r="B1">
        <v>1999</v>
      </c>
      <c r="C1">
        <v>2003</v>
      </c>
      <c r="D1">
        <v>2006</v>
      </c>
      <c r="E1">
        <v>2009</v>
      </c>
      <c r="F1">
        <v>2013</v>
      </c>
      <c r="G1">
        <v>2015</v>
      </c>
      <c r="I1">
        <v>1999</v>
      </c>
      <c r="J1">
        <v>2003</v>
      </c>
      <c r="K1">
        <v>2006</v>
      </c>
      <c r="L1">
        <v>2009</v>
      </c>
      <c r="M1">
        <v>2013</v>
      </c>
      <c r="N1">
        <v>2015</v>
      </c>
      <c r="R1">
        <v>2009</v>
      </c>
      <c r="S1">
        <v>2013</v>
      </c>
      <c r="T1">
        <v>2015</v>
      </c>
      <c r="V1">
        <v>1999</v>
      </c>
      <c r="W1">
        <v>2003</v>
      </c>
      <c r="X1">
        <v>2006</v>
      </c>
      <c r="Y1">
        <v>2009</v>
      </c>
      <c r="Z1">
        <v>2013</v>
      </c>
      <c r="AA1">
        <v>2015</v>
      </c>
      <c r="AC1" s="51" t="s">
        <v>505</v>
      </c>
      <c r="AD1" s="51"/>
      <c r="AE1" s="51"/>
      <c r="AF1" s="51" t="s">
        <v>504</v>
      </c>
      <c r="AG1" s="51"/>
      <c r="AH1" s="51"/>
      <c r="AM1" t="s">
        <v>503</v>
      </c>
      <c r="AN1" t="s">
        <v>504</v>
      </c>
      <c r="AO1" t="s">
        <v>506</v>
      </c>
    </row>
    <row r="2" spans="1:50" ht="27" thickBot="1">
      <c r="A2" s="30" t="s">
        <v>231</v>
      </c>
      <c r="B2" s="25">
        <f>'1999'!AX2</f>
        <v>4408</v>
      </c>
      <c r="C2" s="25">
        <f>'2003'!AR2</f>
        <v>3189</v>
      </c>
      <c r="D2" s="25">
        <f>'2006'!AT2</f>
        <v>3329</v>
      </c>
      <c r="E2" s="25">
        <f>'2009'!AW2</f>
        <v>3368</v>
      </c>
      <c r="F2" s="25">
        <f>'2013'!AW2</f>
        <v>4435</v>
      </c>
      <c r="G2" s="25">
        <f>'2015'!AP2</f>
        <v>4258</v>
      </c>
      <c r="H2" t="str">
        <f>A2</f>
        <v>אופקים</v>
      </c>
      <c r="I2" s="44">
        <f>'1999'!BA2</f>
        <v>0.41350844277673549</v>
      </c>
      <c r="J2" s="44">
        <f>'2003'!AU2</f>
        <v>0.32964647508786438</v>
      </c>
      <c r="K2" s="44">
        <f>'2006'!AW2</f>
        <v>0.35562439910265997</v>
      </c>
      <c r="L2" s="44">
        <f>'2009'!AZ2</f>
        <v>0.33589308866061635</v>
      </c>
      <c r="M2" s="44">
        <f>'2013'!AZ2</f>
        <v>0.41313460642757338</v>
      </c>
      <c r="N2" s="44">
        <f>'2015'!AS2</f>
        <v>0.34192564040793383</v>
      </c>
      <c r="O2" s="46" t="s">
        <v>485</v>
      </c>
      <c r="P2" t="s">
        <v>492</v>
      </c>
      <c r="R2" s="15">
        <f>INDEX('מיפוי רשויות עם חרדים'!$M$1:$V$36,MATCH('מיפוי מלא'!$A2,'מיפוי רשויות עם חרדים'!$M$1:$M$36,0),MATCH('מיפוי מלא'!R$1,'מיפוי רשויות עם חרדים'!$M$1:$V$1,0))</f>
        <v>0.11297000000000001</v>
      </c>
      <c r="S2" s="15">
        <f>INDEX('מיפוי רשויות עם חרדים'!$M$1:$V$36,MATCH('מיפוי מלא'!$A2,'מיפוי רשויות עם חרדים'!$M$1:$M$36,0),MATCH('מיפוי מלא'!S$1,'מיפוי רשויות עם חרדים'!$M$1:$V$1,0))</f>
        <v>0.11598800000000001</v>
      </c>
      <c r="T2" s="15">
        <f>INDEX('מיפוי רשויות עם חרדים'!$M$1:$V$36,MATCH('מיפוי מלא'!$A2,'מיפוי רשויות עם חרדים'!$M$1:$M$36,0),MATCH('מיפוי מלא'!T$1,'מיפוי רשויות עם חרדים'!$M$1:$V$1,0))</f>
        <v>0.12340200000000001</v>
      </c>
      <c r="V2" s="44">
        <f>'1999'!BE2</f>
        <v>0.24205989110707804</v>
      </c>
      <c r="W2" s="44">
        <f>'2003'!AY2</f>
        <v>0.33866415804327377</v>
      </c>
      <c r="X2" s="44">
        <f>'2006'!BA2</f>
        <v>0.37548813457494745</v>
      </c>
      <c r="Y2" s="44">
        <f>'2009'!BD2</f>
        <v>0.38004750593824227</v>
      </c>
      <c r="Z2" s="44">
        <f>'2013'!BD2</f>
        <v>0.35264937993235623</v>
      </c>
      <c r="AA2" s="44">
        <f>'2015'!AW2</f>
        <v>0.42461249412869895</v>
      </c>
      <c r="AC2" s="44">
        <f>AVERAGE(I2:N2)</f>
        <v>0.36495544207723057</v>
      </c>
      <c r="AD2" s="14">
        <f>STDEV(I2:N2)</f>
        <v>3.8438026531840148E-2</v>
      </c>
      <c r="AE2" s="49">
        <f>(-AC2+N2)/AD2</f>
        <v>-0.59914110445342461</v>
      </c>
      <c r="AF2" s="44">
        <f>AVERAGE(V2:AA2)</f>
        <v>0.35225359395409944</v>
      </c>
      <c r="AG2" s="14">
        <f>STDEV(V2:AA2)</f>
        <v>6.1442066074920226E-2</v>
      </c>
      <c r="AH2" s="29">
        <f>(-AF2+AA2)/AG2</f>
        <v>1.1776768718416417</v>
      </c>
      <c r="AI2" t="s">
        <v>492</v>
      </c>
      <c r="AK2" s="44"/>
      <c r="AL2" s="30" t="s">
        <v>254</v>
      </c>
      <c r="AM2" s="49">
        <v>-1.8063063742140726</v>
      </c>
      <c r="AN2" s="29">
        <v>1.0526517425463209</v>
      </c>
      <c r="AO2" s="44">
        <v>0.9255008557334139</v>
      </c>
      <c r="AR2" s="52">
        <f>I2*V2</f>
        <v>0.10009380863039401</v>
      </c>
      <c r="AS2" s="52">
        <f t="shared" ref="AS2" si="0">J2*W2</f>
        <v>0.11163944593756461</v>
      </c>
      <c r="AT2" s="52">
        <f t="shared" ref="AT2" si="1">K2*X2</f>
        <v>0.1335327422283944</v>
      </c>
      <c r="AU2" s="52">
        <f t="shared" ref="AU2" si="2">L2*Y2</f>
        <v>0.12765533060736012</v>
      </c>
      <c r="AV2" s="52">
        <f t="shared" ref="AV2" si="3">M2*Z2</f>
        <v>0.14569166278528178</v>
      </c>
      <c r="AW2" s="52">
        <f t="shared" ref="AW2" si="4">N2*AA2</f>
        <v>0.14518589898016543</v>
      </c>
    </row>
    <row r="3" spans="1:50" ht="15.75" thickBot="1">
      <c r="A3" s="30" t="s">
        <v>246</v>
      </c>
      <c r="B3" s="25">
        <f>'1999'!AX3</f>
        <v>204</v>
      </c>
      <c r="C3" s="25">
        <f>'2003'!AR3</f>
        <v>5303</v>
      </c>
      <c r="D3" s="25">
        <f>'2006'!AT3</f>
        <v>8195</v>
      </c>
      <c r="E3" s="25">
        <f>'2009'!AW3</f>
        <v>9661</v>
      </c>
      <c r="F3" s="25">
        <f>'2013'!AW3</f>
        <v>11750</v>
      </c>
      <c r="G3" s="25">
        <f>'2015'!AP3</f>
        <v>11193</v>
      </c>
      <c r="H3" t="str">
        <f t="shared" ref="H3:H23" si="5">A3</f>
        <v>אלעד</v>
      </c>
      <c r="I3" s="44">
        <f>'1999'!BA3</f>
        <v>0.83265306122448979</v>
      </c>
      <c r="J3" s="44">
        <f>'2003'!AU3</f>
        <v>0.83315003927729769</v>
      </c>
      <c r="K3" s="44">
        <f>'2006'!AW3</f>
        <v>0.85036837189996883</v>
      </c>
      <c r="L3" s="44">
        <f>'2009'!AZ3</f>
        <v>0.83652264265304355</v>
      </c>
      <c r="M3" s="44">
        <f>'2013'!AZ3</f>
        <v>0.82162086567372916</v>
      </c>
      <c r="N3" s="44">
        <f>'2015'!AS3</f>
        <v>0.7523694293204275</v>
      </c>
      <c r="O3" s="46" t="s">
        <v>485</v>
      </c>
      <c r="P3" s="45" t="s">
        <v>490</v>
      </c>
      <c r="R3" s="48">
        <f>INDEX('מיפוי רשויות עם חרדים'!$M$1:$V$36,MATCH('מיפוי מלא'!$A3,'מיפוי רשויות עם חרדים'!$M$1:$M$36,0),MATCH('מיפוי מלא'!R$1,'מיפוי רשויות עם חרדים'!$M$1:$V$1,0))</f>
        <v>5.7798000000000002E-2</v>
      </c>
      <c r="S3" s="48">
        <f>INDEX('מיפוי רשויות עם חרדים'!$M$1:$V$36,MATCH('מיפוי מלא'!$A3,'מיפוי רשויות עם חרדים'!$M$1:$M$36,0),MATCH('מיפוי מלא'!S$1,'מיפוי רשויות עם חרדים'!$M$1:$V$1,0))</f>
        <v>6.7164000000000001E-2</v>
      </c>
      <c r="T3" s="48">
        <f>INDEX('מיפוי רשויות עם חרדים'!$M$1:$V$36,MATCH('מיפוי מלא'!$A3,'מיפוי רשויות עם חרדים'!$M$1:$M$36,0),MATCH('מיפוי מלא'!T$1,'מיפוי רשויות עם חרדים'!$M$1:$V$1,0))</f>
        <v>5.7439999999999998E-2</v>
      </c>
      <c r="V3" s="44">
        <f>'1999'!BE3</f>
        <v>0.41666666666666669</v>
      </c>
      <c r="W3" s="44">
        <f>'2003'!AY3</f>
        <v>0.43352819158966621</v>
      </c>
      <c r="X3" s="44">
        <f>'2006'!BA3</f>
        <v>0.41452104942037826</v>
      </c>
      <c r="Y3" s="44">
        <f>'2009'!BD3</f>
        <v>0.367560293965428</v>
      </c>
      <c r="Z3" s="44">
        <f>'2013'!BD3</f>
        <v>0.4360851063829787</v>
      </c>
      <c r="AA3" s="44">
        <f>'2015'!AW3</f>
        <v>0.44670776378093452</v>
      </c>
      <c r="AB3" s="44">
        <f>AA3</f>
        <v>0.44670776378093452</v>
      </c>
      <c r="AC3" s="44">
        <f t="shared" ref="AC3:AC23" si="6">AVERAGE(I3:N3)</f>
        <v>0.8211140683414927</v>
      </c>
      <c r="AD3" s="14">
        <f t="shared" ref="AD3:AD23" si="7">STDEV(I3:N3)</f>
        <v>3.4920863763085751E-2</v>
      </c>
      <c r="AE3" s="49">
        <f t="shared" ref="AE3:AE23" si="8">(-AC3+N3)/AD3</f>
        <v>-1.9685835805050729</v>
      </c>
      <c r="AF3" s="44">
        <f t="shared" ref="AF3:AF23" si="9">AVERAGE(V3:AA3)</f>
        <v>0.41917817863434204</v>
      </c>
      <c r="AG3" s="14">
        <f t="shared" ref="AG3:AG23" si="10">STDEV(V3:AA3)</f>
        <v>2.8078631372029941E-2</v>
      </c>
      <c r="AH3" s="29">
        <f t="shared" ref="AH3:AH23" si="11">(-AF3+AA3)/AG3</f>
        <v>0.98044611868139764</v>
      </c>
      <c r="AI3" s="45" t="s">
        <v>490</v>
      </c>
      <c r="AL3" s="30" t="s">
        <v>252</v>
      </c>
      <c r="AM3" s="49">
        <v>0.69156544426285238</v>
      </c>
      <c r="AN3" s="29">
        <v>0.7133753961401702</v>
      </c>
      <c r="AO3" s="44">
        <v>0.83316162348481959</v>
      </c>
      <c r="AR3" s="52">
        <f>I3*V3</f>
        <v>0.34693877551020408</v>
      </c>
      <c r="AS3" s="52">
        <f t="shared" ref="AS3" si="12">J3*W3</f>
        <v>0.36119402985074622</v>
      </c>
      <c r="AT3" s="52">
        <f t="shared" ref="AT3" si="13">K3*X3</f>
        <v>0.35249558991387359</v>
      </c>
      <c r="AU3" s="52">
        <f t="shared" ref="AU3" si="14">L3*Y3</f>
        <v>0.30747250844228935</v>
      </c>
      <c r="AV3" s="52">
        <f t="shared" ref="AV3" si="15">M3*Z3</f>
        <v>0.35829662261380324</v>
      </c>
      <c r="AW3" s="52">
        <f t="shared" ref="AW3" si="16">N3*AA3</f>
        <v>0.33608926530886601</v>
      </c>
    </row>
    <row r="4" spans="1:50" ht="15.75" thickBot="1">
      <c r="A4" s="33" t="s">
        <v>194</v>
      </c>
      <c r="B4" s="25">
        <f>'1999'!AX4</f>
        <v>25332</v>
      </c>
      <c r="C4" s="25">
        <f>'2003'!AR4</f>
        <v>19009</v>
      </c>
      <c r="D4" s="25">
        <f>'2006'!AT4</f>
        <v>22465</v>
      </c>
      <c r="E4" s="25">
        <f>'2009'!AW4</f>
        <v>22166</v>
      </c>
      <c r="F4" s="25">
        <f>'2013'!AW4</f>
        <v>28115</v>
      </c>
      <c r="G4" s="25">
        <f>'2015'!AP4</f>
        <v>23055</v>
      </c>
      <c r="H4" t="str">
        <f t="shared" si="5"/>
        <v>אשדוד</v>
      </c>
      <c r="I4" s="44">
        <f>'1999'!BA4</f>
        <v>0.29895909552245853</v>
      </c>
      <c r="J4" s="44">
        <f>'2003'!AU4</f>
        <v>0.22162760872099802</v>
      </c>
      <c r="K4" s="44">
        <f>'2006'!AW4</f>
        <v>0.26378516744164199</v>
      </c>
      <c r="L4" s="44">
        <f>'2009'!AZ4</f>
        <v>0.23387777496412593</v>
      </c>
      <c r="M4" s="44">
        <f>'2013'!AZ4</f>
        <v>0.27223696186842766</v>
      </c>
      <c r="N4" s="44">
        <f>'2015'!AS4</f>
        <v>0.20366068037066157</v>
      </c>
      <c r="O4" s="46" t="s">
        <v>485</v>
      </c>
      <c r="P4" t="s">
        <v>496</v>
      </c>
      <c r="R4" s="15">
        <f>INDEX('מיפוי רשויות עם חרדים'!$M$1:$V$36,MATCH('מיפוי מלא'!$A4,'מיפוי רשויות עם חרדים'!$M$1:$M$36,0),MATCH('מיפוי מלא'!R$1,'מיפוי רשויות עם חרדים'!$M$1:$V$1,0))</f>
        <v>0.28965599999999997</v>
      </c>
      <c r="S4" s="15">
        <f>INDEX('מיפוי רשויות עם חרדים'!$M$1:$V$36,MATCH('מיפוי מלא'!$A4,'מיפוי רשויות עם חרדים'!$M$1:$M$36,0),MATCH('מיפוי מלא'!S$1,'מיפוי רשויות עם חרדים'!$M$1:$V$1,0))</f>
        <v>0.26805599999999996</v>
      </c>
      <c r="T4" s="15">
        <f>INDEX('מיפוי רשויות עם חרדים'!$M$1:$V$36,MATCH('מיפוי מלא'!$A4,'מיפוי רשויות עם חרדים'!$M$1:$M$36,0),MATCH('מיפוי מלא'!T$1,'מיפוי רשויות עם חרדים'!$M$1:$V$1,0))</f>
        <v>0.25968600000000003</v>
      </c>
      <c r="V4" s="44">
        <f>'1999'!BE4</f>
        <v>0.19126006631927997</v>
      </c>
      <c r="W4" s="44">
        <f>'2003'!AY4</f>
        <v>0.35114945552106896</v>
      </c>
      <c r="X4" s="44">
        <f>'2006'!BA4</f>
        <v>0.35170264856443356</v>
      </c>
      <c r="Y4" s="44">
        <f>'2009'!BD4</f>
        <v>0.36546963818460704</v>
      </c>
      <c r="Z4" s="44">
        <f>'2013'!BD4</f>
        <v>0.37905032900586877</v>
      </c>
      <c r="AA4" s="44">
        <f>'2015'!AW4</f>
        <v>0.48284536976794623</v>
      </c>
      <c r="AC4" s="44">
        <f t="shared" si="6"/>
        <v>0.24902454814805228</v>
      </c>
      <c r="AD4" s="14">
        <f t="shared" si="7"/>
        <v>3.5462793408649031E-2</v>
      </c>
      <c r="AE4" s="49">
        <f t="shared" si="8"/>
        <v>-1.2791961212600613</v>
      </c>
      <c r="AF4" s="44">
        <f t="shared" si="9"/>
        <v>0.35357958456053407</v>
      </c>
      <c r="AG4" s="14">
        <f t="shared" si="10"/>
        <v>9.3655570940576152E-2</v>
      </c>
      <c r="AH4" s="29">
        <f t="shared" si="11"/>
        <v>1.3802252648636402</v>
      </c>
      <c r="AI4" t="s">
        <v>496</v>
      </c>
      <c r="AL4" s="30" t="s">
        <v>253</v>
      </c>
      <c r="AM4" s="49">
        <v>-1.9125436617147151</v>
      </c>
      <c r="AN4" s="29">
        <v>1.4889497489807342</v>
      </c>
      <c r="AO4" s="44">
        <v>0.82943164747120679</v>
      </c>
      <c r="AR4" s="52">
        <f>I4*V4</f>
        <v>5.7178936436377371E-2</v>
      </c>
      <c r="AS4" s="52">
        <f t="shared" ref="AS4" si="17">J4*W4</f>
        <v>7.7824414130814965E-2</v>
      </c>
      <c r="AT4" s="52">
        <f t="shared" ref="AT4" si="18">K4*X4</f>
        <v>9.2773942041238081E-2</v>
      </c>
      <c r="AU4" s="52">
        <f t="shared" ref="AU4" si="19">L4*Y4</f>
        <v>8.547522579556005E-2</v>
      </c>
      <c r="AV4" s="52">
        <f t="shared" ref="AV4" si="20">M4*Z4</f>
        <v>0.10319150996378565</v>
      </c>
      <c r="AW4" s="52">
        <f t="shared" ref="AW4" si="21">N4*AA4</f>
        <v>9.8336616520763587E-2</v>
      </c>
    </row>
    <row r="5" spans="1:50" ht="27" thickBot="1">
      <c r="A5" s="33" t="s">
        <v>235</v>
      </c>
      <c r="B5" s="25">
        <f>'1999'!AX5</f>
        <v>3642</v>
      </c>
      <c r="C5" s="25">
        <f>'2003'!AR5</f>
        <v>1976</v>
      </c>
      <c r="D5" s="25">
        <f>'2006'!AT5</f>
        <v>2128</v>
      </c>
      <c r="E5" s="25">
        <f>'2009'!AW5</f>
        <v>1727</v>
      </c>
      <c r="F5" s="25">
        <f>'2013'!AW5</f>
        <v>2436</v>
      </c>
      <c r="G5" s="25">
        <f>'2015'!AP5</f>
        <v>1833</v>
      </c>
      <c r="H5" t="str">
        <f t="shared" si="5"/>
        <v>בית שאן</v>
      </c>
      <c r="I5" s="44">
        <f>'1999'!BA5</f>
        <v>0.44506904558230476</v>
      </c>
      <c r="J5" s="44">
        <f>'2003'!AU5</f>
        <v>0.27996599603287048</v>
      </c>
      <c r="K5" s="44">
        <f>'2006'!AW5</f>
        <v>0.32379793061472917</v>
      </c>
      <c r="L5" s="44">
        <f>'2009'!AZ5</f>
        <v>0.24492979719188768</v>
      </c>
      <c r="M5" s="44">
        <f>'2013'!AZ5</f>
        <v>0.29307025986525503</v>
      </c>
      <c r="N5" s="44">
        <f>'2015'!AS5</f>
        <v>0.19686392439050585</v>
      </c>
      <c r="O5" s="46" t="s">
        <v>485</v>
      </c>
      <c r="P5" t="s">
        <v>492</v>
      </c>
      <c r="R5" s="15">
        <f>INDEX('מיפוי רשויות עם חרדים'!$M$1:$V$36,MATCH('מיפוי מלא'!$A5,'מיפוי רשויות עם חרדים'!$M$1:$M$36,0),MATCH('מיפוי מלא'!R$1,'מיפוי רשויות עם חרדים'!$M$1:$V$1,0))</f>
        <v>0.19516399999999998</v>
      </c>
      <c r="S5" s="15">
        <f>INDEX('מיפוי רשויות עם חרדים'!$M$1:$V$36,MATCH('מיפוי מלא'!$A5,'מיפוי רשויות עם חרדים'!$M$1:$M$36,0),MATCH('מיפוי מלא'!S$1,'מיפוי רשויות עם חרדים'!$M$1:$V$1,0))</f>
        <v>0.30180599999999996</v>
      </c>
      <c r="T5" s="15">
        <f>INDEX('מיפוי רשויות עם חרדים'!$M$1:$V$36,MATCH('מיפוי מלא'!$A5,'מיפוי רשויות עם חרדים'!$M$1:$M$36,0),MATCH('מיפוי מלא'!T$1,'מיפוי רשויות עם חרדים'!$M$1:$V$1,0))</f>
        <v>0.22287999999999999</v>
      </c>
      <c r="V5" s="44">
        <f>'1999'!BE5</f>
        <v>8.8962108731466233E-2</v>
      </c>
      <c r="W5" s="44">
        <f>'2003'!AY5</f>
        <v>9.1093117408906882E-2</v>
      </c>
      <c r="X5" s="44">
        <f>'2006'!BA5</f>
        <v>7.1428571428571425E-2</v>
      </c>
      <c r="Y5" s="44">
        <f>'2009'!BD5</f>
        <v>6.5431383902721477E-2</v>
      </c>
      <c r="Z5" s="44">
        <f>'2013'!BD5</f>
        <v>2.9967159277504107E-2</v>
      </c>
      <c r="AA5" s="44">
        <f>'2015'!AW5</f>
        <v>4.8008728859792689E-2</v>
      </c>
      <c r="AC5" s="44">
        <f t="shared" si="6"/>
        <v>0.29728282561292552</v>
      </c>
      <c r="AD5" s="14">
        <f t="shared" si="7"/>
        <v>8.4482224415020568E-2</v>
      </c>
      <c r="AE5" s="49">
        <f t="shared" si="8"/>
        <v>-1.1886394080855385</v>
      </c>
      <c r="AF5" s="44">
        <f t="shared" si="9"/>
        <v>6.5815178268160468E-2</v>
      </c>
      <c r="AG5" s="14">
        <f t="shared" si="10"/>
        <v>2.3700473345703077E-2</v>
      </c>
      <c r="AH5" s="29">
        <f t="shared" si="11"/>
        <v>-0.75131197375836833</v>
      </c>
      <c r="AI5" t="s">
        <v>492</v>
      </c>
      <c r="AL5" s="30" t="s">
        <v>251</v>
      </c>
      <c r="AM5" s="49">
        <v>-1.7744793485338477</v>
      </c>
      <c r="AN5" s="29">
        <v>0.97688427549925128</v>
      </c>
      <c r="AO5" s="44">
        <v>0.82722222222222219</v>
      </c>
      <c r="AR5" s="52">
        <f>I5*V5</f>
        <v>3.9594280826102897E-2</v>
      </c>
      <c r="AS5" s="52">
        <f t="shared" ref="AS5" si="22">J5*W5</f>
        <v>2.550297534712383E-2</v>
      </c>
      <c r="AT5" s="52">
        <f t="shared" ref="AT5" si="23">K5*X5</f>
        <v>2.3128423615337797E-2</v>
      </c>
      <c r="AU5" s="52">
        <f t="shared" ref="AU5" si="24">L5*Y5</f>
        <v>1.6026095589278117E-2</v>
      </c>
      <c r="AV5" s="52">
        <f t="shared" ref="AV5" si="25">M5*Z5</f>
        <v>8.782483156881616E-3</v>
      </c>
      <c r="AW5" s="52">
        <f t="shared" ref="AW5" si="26">N5*AA5</f>
        <v>9.4511867683385233E-3</v>
      </c>
    </row>
    <row r="6" spans="1:50" ht="15.75" thickBot="1">
      <c r="A6" s="30" t="s">
        <v>243</v>
      </c>
      <c r="B6" s="25">
        <f>'1999'!AX6</f>
        <v>5278</v>
      </c>
      <c r="C6" s="25">
        <f>'2003'!AR6</f>
        <v>7213</v>
      </c>
      <c r="D6" s="25">
        <f>'2006'!AT6</f>
        <v>9114</v>
      </c>
      <c r="E6" s="25">
        <f>'2009'!AW6</f>
        <v>9738</v>
      </c>
      <c r="F6" s="25">
        <f>'2013'!AW6</f>
        <v>13793</v>
      </c>
      <c r="G6" s="25">
        <f>'2015'!AP6</f>
        <v>14449</v>
      </c>
      <c r="H6" t="str">
        <f t="shared" si="5"/>
        <v>בית שמש</v>
      </c>
      <c r="I6" s="44">
        <f>'1999'!BA6</f>
        <v>0.34824491950382686</v>
      </c>
      <c r="J6" s="44">
        <f>'2003'!AU6</f>
        <v>0.35702618423006482</v>
      </c>
      <c r="K6" s="44">
        <f>'2006'!AW6</f>
        <v>0.42060085836909872</v>
      </c>
      <c r="L6" s="44">
        <f>'2009'!AZ6</f>
        <v>0.41489497677985598</v>
      </c>
      <c r="M6" s="44">
        <f>'2013'!AZ6</f>
        <v>0.46608995370526812</v>
      </c>
      <c r="N6" s="44">
        <f>'2015'!AS6</f>
        <v>0.42650097408347598</v>
      </c>
      <c r="O6" s="45" t="s">
        <v>484</v>
      </c>
      <c r="P6" s="45" t="s">
        <v>491</v>
      </c>
      <c r="R6" s="15">
        <f>INDEX('מיפוי רשויות עם חרדים'!$M$1:$V$36,MATCH('מיפוי מלא'!$A6,'מיפוי רשויות עם חרדים'!$M$1:$M$36,0),MATCH('מיפוי מלא'!R$1,'מיפוי רשויות עם חרדים'!$M$1:$V$1,0))</f>
        <v>0.14234499999999997</v>
      </c>
      <c r="S6" s="15">
        <f>INDEX('מיפוי רשויות עם חרדים'!$M$1:$V$36,MATCH('מיפוי מלא'!$A6,'מיפוי רשויות עם חרדים'!$M$1:$M$36,0),MATCH('מיפוי מלא'!S$1,'מיפוי רשויות עם חרדים'!$M$1:$V$1,0))</f>
        <v>0.12300899999999999</v>
      </c>
      <c r="T6" s="15">
        <f>INDEX('מיפוי רשויות עם חרדים'!$M$1:$V$36,MATCH('מיפוי מלא'!$A6,'מיפוי רשויות עם חרדים'!$M$1:$M$36,0),MATCH('מיפוי מלא'!T$1,'מיפוי רשויות עם חרדים'!$M$1:$V$1,0))</f>
        <v>9.486E-2</v>
      </c>
      <c r="V6" s="44">
        <f>'1999'!BE6</f>
        <v>0.242326638878363</v>
      </c>
      <c r="W6" s="44">
        <f>'2003'!AY6</f>
        <v>0.48426452239012896</v>
      </c>
      <c r="X6" s="44">
        <f>'2006'!BA6</f>
        <v>0.52699144173798551</v>
      </c>
      <c r="Y6" s="44">
        <f>'2009'!BD6</f>
        <v>0.49589238036557814</v>
      </c>
      <c r="Z6" s="44">
        <f>'2013'!BD6</f>
        <v>0.60610454578409334</v>
      </c>
      <c r="AA6" s="44">
        <f>'2015'!AW6</f>
        <v>0.66364454287493946</v>
      </c>
      <c r="AC6" s="44">
        <f t="shared" si="6"/>
        <v>0.4055596444452651</v>
      </c>
      <c r="AD6" s="14">
        <f t="shared" si="7"/>
        <v>4.4847115019364746E-2</v>
      </c>
      <c r="AE6" s="49">
        <f t="shared" si="8"/>
        <v>0.46694931500428793</v>
      </c>
      <c r="AF6" s="44">
        <f t="shared" si="9"/>
        <v>0.50320401200518139</v>
      </c>
      <c r="AG6" s="14">
        <f t="shared" si="10"/>
        <v>0.14516521184134265</v>
      </c>
      <c r="AH6" s="29">
        <f t="shared" si="11"/>
        <v>1.105227132827874</v>
      </c>
      <c r="AI6" s="45" t="s">
        <v>491</v>
      </c>
      <c r="AL6" s="30" t="s">
        <v>250</v>
      </c>
      <c r="AM6" s="49">
        <v>0.65343356822209808</v>
      </c>
      <c r="AN6" s="29">
        <v>1.5207309663365967</v>
      </c>
      <c r="AO6" s="44">
        <v>0.81212251941328728</v>
      </c>
      <c r="AR6" s="52">
        <f>I6*V6</f>
        <v>8.4389020849828439E-2</v>
      </c>
      <c r="AS6" s="52">
        <f t="shared" ref="AS6" si="27">J6*W6</f>
        <v>0.17289511458694254</v>
      </c>
      <c r="AT6" s="52">
        <f t="shared" ref="AT6" si="28">K6*X6</f>
        <v>0.22165305274816557</v>
      </c>
      <c r="AU6" s="52">
        <f t="shared" ref="AU6" si="29">L6*Y6</f>
        <v>0.20574325763708406</v>
      </c>
      <c r="AV6" s="52">
        <f t="shared" ref="AV6" si="30">M6*Z6</f>
        <v>0.28249923968506063</v>
      </c>
      <c r="AW6" s="52">
        <f t="shared" ref="AW6" si="31">N6*AA6</f>
        <v>0.28304504398134483</v>
      </c>
    </row>
    <row r="7" spans="1:50" ht="15.75" thickBot="1">
      <c r="A7" s="30" t="s">
        <v>253</v>
      </c>
      <c r="B7" s="25">
        <f>'1999'!AX7</f>
        <v>3953</v>
      </c>
      <c r="C7" s="25">
        <f>'2003'!AR7</f>
        <v>5587</v>
      </c>
      <c r="D7" s="25">
        <f>'2006'!AT7</f>
        <v>7156</v>
      </c>
      <c r="E7" s="25">
        <f>'2009'!AW7</f>
        <v>8798</v>
      </c>
      <c r="F7" s="25">
        <f>'2013'!AW7</f>
        <v>12651</v>
      </c>
      <c r="G7" s="25">
        <f>'2015'!AP7</f>
        <v>13251</v>
      </c>
      <c r="H7" t="str">
        <f t="shared" si="5"/>
        <v>ביתר עילית</v>
      </c>
      <c r="I7" s="44">
        <f>'1999'!BA7</f>
        <v>0.93341204250295162</v>
      </c>
      <c r="J7" s="44">
        <f>'2003'!AU7</f>
        <v>0.90463082901554404</v>
      </c>
      <c r="K7" s="44">
        <f>'2006'!AW7</f>
        <v>0.91991258516518837</v>
      </c>
      <c r="L7" s="44">
        <f>'2009'!AZ7</f>
        <v>0.89959100204498976</v>
      </c>
      <c r="M7" s="44">
        <f>'2013'!AZ7</f>
        <v>0.90383653640065731</v>
      </c>
      <c r="N7" s="44">
        <f>'2015'!AS7</f>
        <v>0.82943164747120679</v>
      </c>
      <c r="O7" s="46" t="s">
        <v>485</v>
      </c>
      <c r="P7" s="45" t="s">
        <v>490</v>
      </c>
      <c r="R7" s="48">
        <f>INDEX('מיפוי רשויות עם חרדים'!$M$1:$V$36,MATCH('מיפוי מלא'!$A7,'מיפוי רשויות עם חרדים'!$M$1:$M$36,0),MATCH('מיפוי מלא'!R$1,'מיפוי רשויות עם חרדים'!$M$1:$V$1,0))</f>
        <v>0</v>
      </c>
      <c r="S7" s="48">
        <f>INDEX('מיפוי רשויות עם חרדים'!$M$1:$V$36,MATCH('מיפוי מלא'!$A7,'מיפוי רשויות עם חרדים'!$M$1:$M$36,0),MATCH('מיפוי מלא'!S$1,'מיפוי רשויות עם חרדים'!$M$1:$V$1,0))</f>
        <v>0</v>
      </c>
      <c r="T7" s="48">
        <f>INDEX('מיפוי רשויות עם חרדים'!$M$1:$V$36,MATCH('מיפוי מלא'!$A7,'מיפוי רשויות עם חרדים'!$M$1:$M$36,0),MATCH('מיפוי מלא'!T$1,'מיפוי רשויות עם חרדים'!$M$1:$V$1,0))</f>
        <v>3.4650000000000002E-3</v>
      </c>
      <c r="V7" s="44">
        <f>'1999'!BE7</f>
        <v>0.54540855046799896</v>
      </c>
      <c r="W7" s="44">
        <f>'2003'!AY7</f>
        <v>0.60408090209414711</v>
      </c>
      <c r="X7" s="44">
        <f>'2006'!BA7</f>
        <v>0.58873672442705427</v>
      </c>
      <c r="Y7" s="44">
        <f>'2009'!BD7</f>
        <v>0.54307797226642418</v>
      </c>
      <c r="Z7" s="44">
        <f>'2013'!BD7</f>
        <v>0.66429531262350805</v>
      </c>
      <c r="AA7" s="44">
        <f>'2015'!AW7</f>
        <v>0.70538072598294466</v>
      </c>
      <c r="AB7" s="44">
        <f>AA7</f>
        <v>0.70538072598294466</v>
      </c>
      <c r="AC7" s="44">
        <f t="shared" si="6"/>
        <v>0.89846910710008965</v>
      </c>
      <c r="AD7" s="14">
        <f t="shared" si="7"/>
        <v>3.6097194020128384E-2</v>
      </c>
      <c r="AE7" s="49">
        <f t="shared" si="8"/>
        <v>-1.9125436617147151</v>
      </c>
      <c r="AF7" s="44">
        <f t="shared" si="9"/>
        <v>0.60849669797701289</v>
      </c>
      <c r="AG7" s="14">
        <f t="shared" si="10"/>
        <v>6.5068702333476378E-2</v>
      </c>
      <c r="AH7" s="29">
        <f t="shared" si="11"/>
        <v>1.4889497489807342</v>
      </c>
      <c r="AI7" s="45" t="s">
        <v>490</v>
      </c>
      <c r="AL7" s="30" t="s">
        <v>246</v>
      </c>
      <c r="AM7" s="49">
        <v>-1.9685835805050729</v>
      </c>
      <c r="AN7" s="29">
        <v>0.98044611868139764</v>
      </c>
      <c r="AO7" s="44">
        <v>0.7523694293204275</v>
      </c>
      <c r="AR7" s="52">
        <f>I7*V7</f>
        <v>0.50909090909090904</v>
      </c>
      <c r="AS7" s="52">
        <f t="shared" ref="AS7" si="32">J7*W7</f>
        <v>0.54647020725388595</v>
      </c>
      <c r="AT7" s="52">
        <f t="shared" ref="AT7" si="33">K7*X7</f>
        <v>0.54158632214937663</v>
      </c>
      <c r="AU7" s="52">
        <f t="shared" ref="AU7" si="34">L7*Y7</f>
        <v>0.48854805725971368</v>
      </c>
      <c r="AV7" s="52">
        <f t="shared" ref="AV7" si="35">M7*Z7</f>
        <v>0.6004143745088234</v>
      </c>
      <c r="AW7" s="52">
        <f t="shared" ref="AW7" si="36">N7*AA7</f>
        <v>0.58506509764646963</v>
      </c>
    </row>
    <row r="8" spans="1:50" ht="15.75" thickBot="1">
      <c r="A8" s="30" t="s">
        <v>252</v>
      </c>
      <c r="B8" s="25">
        <f>'1999'!AX8</f>
        <v>42442</v>
      </c>
      <c r="C8" s="25">
        <f>'2003'!AR8</f>
        <v>44789</v>
      </c>
      <c r="D8" s="25">
        <f>'2006'!AT8</f>
        <v>48602</v>
      </c>
      <c r="E8" s="25">
        <f>'2009'!AW8</f>
        <v>52215</v>
      </c>
      <c r="F8" s="25">
        <f>'2013'!AW8</f>
        <v>64058</v>
      </c>
      <c r="G8" s="25">
        <f>'2015'!AP8</f>
        <v>65504</v>
      </c>
      <c r="H8" t="str">
        <f t="shared" si="5"/>
        <v>בני ברק</v>
      </c>
      <c r="I8" s="44">
        <f>'1999'!BA8</f>
        <v>0.70635422560995909</v>
      </c>
      <c r="J8" s="44">
        <f>'2003'!AU8</f>
        <v>0.74855433365644952</v>
      </c>
      <c r="K8" s="44">
        <f>'2006'!AW8</f>
        <v>0.80331228719711745</v>
      </c>
      <c r="L8" s="44">
        <f>'2009'!AZ8</f>
        <v>0.82315198713603333</v>
      </c>
      <c r="M8" s="44">
        <f>'2013'!AZ8</f>
        <v>0.85243589231772388</v>
      </c>
      <c r="N8" s="44">
        <f>'2015'!AS8</f>
        <v>0.83316162348481959</v>
      </c>
      <c r="O8" s="45" t="s">
        <v>484</v>
      </c>
      <c r="P8" s="45" t="s">
        <v>490</v>
      </c>
      <c r="R8" s="48">
        <f>INDEX('מיפוי רשויות עם חרדים'!$M$1:$V$36,MATCH('מיפוי מלא'!$A8,'מיפוי רשויות עם חרדים'!$M$1:$M$36,0),MATCH('מיפוי מלא'!R$1,'מיפוי רשויות עם חרדים'!$M$1:$V$1,0))</f>
        <v>0</v>
      </c>
      <c r="S8" s="48">
        <f>INDEX('מיפוי רשויות עם חרדים'!$M$1:$V$36,MATCH('מיפוי מלא'!$A8,'מיפוי רשויות עם חרדים'!$M$1:$M$36,0),MATCH('מיפוי מלא'!S$1,'מיפוי רשויות עם חרדים'!$M$1:$V$1,0))</f>
        <v>0</v>
      </c>
      <c r="T8" s="48">
        <f>INDEX('מיפוי רשויות עם חרדים'!$M$1:$V$36,MATCH('מיפוי מלא'!$A8,'מיפוי רשויות עם חרדים'!$M$1:$M$36,0),MATCH('מיפוי מלא'!T$1,'מיפוי רשויות עם חרדים'!$M$1:$V$1,0))</f>
        <v>3.264E-3</v>
      </c>
      <c r="V8" s="44">
        <f>'1999'!BE8</f>
        <v>0.67876160407143871</v>
      </c>
      <c r="W8" s="44">
        <f>'2003'!AY8</f>
        <v>0.72218625108843693</v>
      </c>
      <c r="X8" s="44">
        <f>'2006'!BA8</f>
        <v>0.70262540636187809</v>
      </c>
      <c r="Y8" s="44">
        <f>'2009'!BD8</f>
        <v>0.66651345398831752</v>
      </c>
      <c r="Z8" s="44">
        <f>'2013'!BD8</f>
        <v>0.70206687689281588</v>
      </c>
      <c r="AA8" s="44">
        <f>'2015'!AW8</f>
        <v>0.71233817782120179</v>
      </c>
      <c r="AB8" s="44">
        <f>AA8</f>
        <v>0.71233817782120179</v>
      </c>
      <c r="AC8" s="44">
        <f t="shared" si="6"/>
        <v>0.79449505823368372</v>
      </c>
      <c r="AD8" s="14">
        <f t="shared" si="7"/>
        <v>5.5911650259435702E-2</v>
      </c>
      <c r="AE8" s="49">
        <f t="shared" si="8"/>
        <v>0.69156544426285238</v>
      </c>
      <c r="AF8" s="44">
        <f t="shared" si="9"/>
        <v>0.69741529503734823</v>
      </c>
      <c r="AG8" s="14">
        <f t="shared" si="10"/>
        <v>2.0918695632897024E-2</v>
      </c>
      <c r="AH8" s="29">
        <f t="shared" si="11"/>
        <v>0.7133753961401702</v>
      </c>
      <c r="AI8" s="45" t="s">
        <v>490</v>
      </c>
      <c r="AL8" s="30" t="s">
        <v>249</v>
      </c>
      <c r="AM8" s="49">
        <v>-1.573459230907519</v>
      </c>
      <c r="AN8" s="29">
        <v>1.473249708917153</v>
      </c>
      <c r="AO8" s="44">
        <v>0.61884057971014494</v>
      </c>
      <c r="AR8" s="52">
        <f>I8*V8</f>
        <v>0.47944612721765473</v>
      </c>
      <c r="AS8" s="52">
        <f t="shared" ref="AS8" si="37">J8*W8</f>
        <v>0.54059564795935422</v>
      </c>
      <c r="AT8" s="52">
        <f t="shared" ref="AT8" si="38">K8*X8</f>
        <v>0.56442762222736431</v>
      </c>
      <c r="AU8" s="52">
        <f t="shared" ref="AU8" si="39">L8*Y8</f>
        <v>0.54864187410338472</v>
      </c>
      <c r="AV8" s="52">
        <f t="shared" ref="AV8" si="40">M8*Z8</f>
        <v>0.59846700467084513</v>
      </c>
      <c r="AW8" s="52">
        <f t="shared" ref="AW8" si="41">N8*AA8</f>
        <v>0.59349283270373054</v>
      </c>
    </row>
    <row r="9" spans="1:50" ht="15.75" thickBot="1">
      <c r="A9" s="33" t="s">
        <v>230</v>
      </c>
      <c r="B9" s="25">
        <f>'1999'!AX9</f>
        <v>738</v>
      </c>
      <c r="C9" s="25">
        <f>'2003'!AR9</f>
        <v>577</v>
      </c>
      <c r="D9" s="25">
        <f>'2006'!AT9</f>
        <v>644</v>
      </c>
      <c r="E9" s="25">
        <f>'2009'!AW9</f>
        <v>715</v>
      </c>
      <c r="F9" s="25">
        <f>'2013'!AW9</f>
        <v>1645</v>
      </c>
      <c r="G9" s="25">
        <f>'2015'!AP9</f>
        <v>1926</v>
      </c>
      <c r="H9" t="str">
        <f t="shared" si="5"/>
        <v>גבעת זאב</v>
      </c>
      <c r="I9" s="44">
        <f>'1999'!BA9</f>
        <v>0.1493624772313297</v>
      </c>
      <c r="J9" s="44">
        <f>'2003'!AU9</f>
        <v>0.11387408723110322</v>
      </c>
      <c r="K9" s="44">
        <f>'2006'!AW9</f>
        <v>0.13148223764801961</v>
      </c>
      <c r="L9" s="44">
        <f>'2009'!AZ9</f>
        <v>0.13587989357658684</v>
      </c>
      <c r="M9" s="44">
        <f>'2013'!AZ9</f>
        <v>0.23864790367039024</v>
      </c>
      <c r="N9" s="44">
        <f>'2015'!AS9</f>
        <v>0.24685977954370675</v>
      </c>
      <c r="O9" s="45" t="s">
        <v>484</v>
      </c>
      <c r="P9" s="45" t="s">
        <v>491</v>
      </c>
      <c r="R9" s="15">
        <f>INDEX('מיפוי רשויות עם חרדים'!$M$1:$V$36,MATCH('מיפוי מלא'!$A9,'מיפוי רשויות עם חרדים'!$M$1:$M$36,0),MATCH('מיפוי מלא'!R$1,'מיפוי רשויות עם חרדים'!$M$1:$V$1,0))</f>
        <v>0.23766000000000001</v>
      </c>
      <c r="S9" s="15">
        <f>INDEX('מיפוי רשויות עם חרדים'!$M$1:$V$36,MATCH('מיפוי מלא'!$A9,'מיפוי רשויות עם חרדים'!$M$1:$M$36,0),MATCH('מיפוי מלא'!S$1,'מיפוי רשויות עם חרדים'!$M$1:$V$1,0))</f>
        <v>0.25982500000000003</v>
      </c>
      <c r="T9" s="15">
        <f>INDEX('מיפוי רשויות עם חרדים'!$M$1:$V$36,MATCH('מיפוי מלא'!$A9,'מיפוי רשויות עם חרדים'!$M$1:$M$36,0),MATCH('מיפוי מלא'!T$1,'מיפוי רשויות עם חרדים'!$M$1:$V$1,0))</f>
        <v>0.26365500000000003</v>
      </c>
      <c r="V9" s="44">
        <f>'1999'!BE9</f>
        <v>0.16802168021680217</v>
      </c>
      <c r="W9" s="44">
        <f>'2003'!AY9</f>
        <v>0.28596187175043325</v>
      </c>
      <c r="X9" s="44">
        <f>'2006'!BA9</f>
        <v>0.2748447204968944</v>
      </c>
      <c r="Y9" s="44">
        <f>'2009'!BD9</f>
        <v>0.22237762237762237</v>
      </c>
      <c r="Z9" s="44">
        <f>'2013'!BD9</f>
        <v>0.45653495440729486</v>
      </c>
      <c r="AA9" s="44">
        <f>'2015'!AW9</f>
        <v>0.5456905503634476</v>
      </c>
      <c r="AC9" s="44">
        <f t="shared" si="6"/>
        <v>0.16935106315018941</v>
      </c>
      <c r="AD9" s="14">
        <f t="shared" si="7"/>
        <v>5.8036641503026364E-2</v>
      </c>
      <c r="AE9" s="49">
        <f t="shared" si="8"/>
        <v>1.3355134684951675</v>
      </c>
      <c r="AF9" s="44">
        <f t="shared" si="9"/>
        <v>0.3255718999354158</v>
      </c>
      <c r="AG9" s="14">
        <f t="shared" si="10"/>
        <v>0.14506334728216064</v>
      </c>
      <c r="AH9" s="29">
        <f t="shared" si="11"/>
        <v>1.5173967411622054</v>
      </c>
      <c r="AI9" s="45" t="s">
        <v>491</v>
      </c>
      <c r="AL9" s="30" t="s">
        <v>243</v>
      </c>
      <c r="AM9" s="49">
        <v>0.46694931500428793</v>
      </c>
      <c r="AN9" s="29">
        <v>1.105227132827874</v>
      </c>
      <c r="AO9" s="44">
        <v>0.42650097408347598</v>
      </c>
      <c r="AR9" s="52">
        <f>I9*V9</f>
        <v>2.5096134385751874E-2</v>
      </c>
      <c r="AS9" s="52">
        <f t="shared" ref="AS9" si="42">J9*W9</f>
        <v>3.2563647128478389E-2</v>
      </c>
      <c r="AT9" s="52">
        <f t="shared" ref="AT9" si="43">K9*X9</f>
        <v>3.6137198856676198E-2</v>
      </c>
      <c r="AU9" s="52">
        <f t="shared" ref="AU9" si="44">L9*Y9</f>
        <v>3.0216647662485743E-2</v>
      </c>
      <c r="AV9" s="52">
        <f t="shared" ref="AV9" si="45">M9*Z9</f>
        <v>0.1089511098215581</v>
      </c>
      <c r="AW9" s="52">
        <f t="shared" ref="AW9" si="46">N9*AA9</f>
        <v>0.13470904896180469</v>
      </c>
    </row>
    <row r="10" spans="1:50" ht="27" thickBot="1">
      <c r="A10" s="35" t="s">
        <v>234</v>
      </c>
      <c r="B10" s="25">
        <f>'1999'!AX10</f>
        <v>1716</v>
      </c>
      <c r="C10" s="25">
        <f>'2003'!AR10</f>
        <v>1123</v>
      </c>
      <c r="D10" s="25">
        <f>'2006'!AT10</f>
        <v>1262</v>
      </c>
      <c r="E10" s="25">
        <f>'2009'!AW10</f>
        <v>1197</v>
      </c>
      <c r="F10" s="25">
        <f>'2013'!AW10</f>
        <v>1394</v>
      </c>
      <c r="G10" s="25">
        <f>'2015'!AP10</f>
        <v>1180</v>
      </c>
      <c r="H10" t="str">
        <f t="shared" si="5"/>
        <v>חצור הגלילית</v>
      </c>
      <c r="I10" s="44">
        <f>'1999'!BA10</f>
        <v>0.37110726643598618</v>
      </c>
      <c r="J10" s="44">
        <f>'2003'!AU10</f>
        <v>0.27497551420176297</v>
      </c>
      <c r="K10" s="44">
        <f>'2006'!AW10</f>
        <v>0.33263046916183447</v>
      </c>
      <c r="L10" s="44">
        <f>'2009'!AZ10</f>
        <v>0.30708055413032326</v>
      </c>
      <c r="M10" s="44">
        <f>'2013'!AZ10</f>
        <v>0.31552738795835217</v>
      </c>
      <c r="N10" s="44">
        <f>'2015'!AS10</f>
        <v>0.24215062589780423</v>
      </c>
      <c r="O10" s="46" t="s">
        <v>485</v>
      </c>
      <c r="P10" t="s">
        <v>492</v>
      </c>
      <c r="R10" s="15">
        <f>INDEX('מיפוי רשויות עם חרדים'!$M$1:$V$36,MATCH('מיפוי מלא'!$A10,'מיפוי רשויות עם חרדים'!$M$1:$M$36,0),MATCH('מיפוי מלא'!R$1,'מיפוי רשויות עם חרדים'!$M$1:$V$1,0))</f>
        <v>0.15504999999999997</v>
      </c>
      <c r="S10" s="15">
        <f>INDEX('מיפוי רשויות עם חרדים'!$M$1:$V$36,MATCH('מיפוי מלא'!$A10,'מיפוי רשויות עם חרדים'!$M$1:$M$36,0),MATCH('מיפוי מלא'!S$1,'מיפוי רשויות עם חרדים'!$M$1:$V$1,0))</f>
        <v>0.20602799999999999</v>
      </c>
      <c r="T10" s="15">
        <f>INDEX('מיפוי רשויות עם חרדים'!$M$1:$V$36,MATCH('מיפוי מלא'!$A10,'מיפוי רשויות עם חרדים'!$M$1:$M$36,0),MATCH('מיפוי מלא'!T$1,'מיפוי רשויות עם חרדים'!$M$1:$V$1,0))</f>
        <v>0.10357200000000001</v>
      </c>
      <c r="V10" s="44">
        <f>'1999'!BE10</f>
        <v>0.29720279720279719</v>
      </c>
      <c r="W10" s="44">
        <f>'2003'!AY10</f>
        <v>0.43722172751558325</v>
      </c>
      <c r="X10" s="44">
        <f>'2006'!BA10</f>
        <v>0.4572107765451664</v>
      </c>
      <c r="Y10" s="44">
        <f>'2009'!BD10</f>
        <v>0.4728487886382623</v>
      </c>
      <c r="Z10" s="44">
        <f>'2013'!BD10</f>
        <v>0.45767575322812054</v>
      </c>
      <c r="AA10" s="44">
        <f>'2015'!AW10</f>
        <v>0.59237288135593225</v>
      </c>
      <c r="AC10" s="44">
        <f t="shared" si="6"/>
        <v>0.30724530296434388</v>
      </c>
      <c r="AD10" s="14">
        <f t="shared" si="7"/>
        <v>4.4877685690178776E-2</v>
      </c>
      <c r="AE10" s="49">
        <f t="shared" si="8"/>
        <v>-1.4504909525845993</v>
      </c>
      <c r="AF10" s="44">
        <f t="shared" si="9"/>
        <v>0.4524221207476436</v>
      </c>
      <c r="AG10" s="14">
        <f t="shared" si="10"/>
        <v>9.4210494522286262E-2</v>
      </c>
      <c r="AH10" s="29">
        <f t="shared" si="11"/>
        <v>1.4855113681117782</v>
      </c>
      <c r="AI10" t="s">
        <v>492</v>
      </c>
      <c r="AL10" s="30" t="s">
        <v>229</v>
      </c>
      <c r="AM10" s="49">
        <v>0.5421687462027448</v>
      </c>
      <c r="AN10" s="29">
        <v>-9.0409818714387122E-2</v>
      </c>
      <c r="AO10" s="44">
        <v>0.39920948616600793</v>
      </c>
      <c r="AR10" s="52">
        <f>I10*V10</f>
        <v>0.11029411764705882</v>
      </c>
      <c r="AS10" s="52">
        <f t="shared" ref="AS10:AX10" si="47">J10*W10</f>
        <v>0.1202252693437806</v>
      </c>
      <c r="AT10" s="52">
        <f t="shared" si="47"/>
        <v>0.15208223510806537</v>
      </c>
      <c r="AU10" s="52">
        <f t="shared" si="47"/>
        <v>0.14520266803488968</v>
      </c>
      <c r="AV10" s="52">
        <f t="shared" si="47"/>
        <v>0.14440923494794025</v>
      </c>
      <c r="AW10" s="52">
        <f t="shared" si="47"/>
        <v>0.14344346398522473</v>
      </c>
      <c r="AX10" s="52"/>
    </row>
    <row r="11" spans="1:50" ht="15.75" thickBot="1">
      <c r="A11" s="30" t="s">
        <v>227</v>
      </c>
      <c r="B11" s="25">
        <f>'1999'!AX11</f>
        <v>5989</v>
      </c>
      <c r="C11" s="25">
        <f>'2003'!AR11</f>
        <v>4123</v>
      </c>
      <c r="D11" s="25">
        <f>'2006'!AT11</f>
        <v>4096</v>
      </c>
      <c r="E11" s="25">
        <f>'2009'!AW11</f>
        <v>3452</v>
      </c>
      <c r="F11" s="25">
        <f>'2013'!AW11</f>
        <v>4701</v>
      </c>
      <c r="G11" s="25">
        <f>'2015'!AP11</f>
        <v>3756</v>
      </c>
      <c r="H11" t="str">
        <f t="shared" si="5"/>
        <v>טבריה</v>
      </c>
      <c r="I11" s="44">
        <f>'1999'!BA11</f>
        <v>0.28944951911459088</v>
      </c>
      <c r="J11" s="44">
        <f>'2003'!AU11</f>
        <v>0.23547889656747958</v>
      </c>
      <c r="K11" s="44">
        <f>'2006'!AW11</f>
        <v>0.27124031521091319</v>
      </c>
      <c r="L11" s="44">
        <f>'2009'!AZ11</f>
        <v>0.21535966061513506</v>
      </c>
      <c r="M11" s="44">
        <f>'2013'!AZ11</f>
        <v>0.2655182151934482</v>
      </c>
      <c r="N11" s="44">
        <f>'2015'!AS11</f>
        <v>0.18576586379148327</v>
      </c>
      <c r="O11" s="46" t="s">
        <v>485</v>
      </c>
      <c r="P11" t="s">
        <v>492</v>
      </c>
      <c r="R11" s="15">
        <f>INDEX('מיפוי רשויות עם חרדים'!$M$1:$V$36,MATCH('מיפוי מלא'!$A11,'מיפוי רשויות עם חרדים'!$M$1:$M$36,0),MATCH('מיפוי מלא'!R$1,'מיפוי רשויות עם חרדים'!$M$1:$V$1,0))</f>
        <v>0.15996700000000003</v>
      </c>
      <c r="S11" s="15">
        <f>INDEX('מיפוי רשויות עם חרדים'!$M$1:$V$36,MATCH('מיפוי מלא'!$A11,'מיפוי רשויות עם חרדים'!$M$1:$M$36,0),MATCH('מיפוי מלא'!S$1,'מיפוי רשויות עם חרדים'!$M$1:$V$1,0))</f>
        <v>0.15101099999999998</v>
      </c>
      <c r="T11" s="15">
        <f>INDEX('מיפוי רשויות עם חרדים'!$M$1:$V$36,MATCH('מיפוי מלא'!$A11,'מיפוי רשויות עם חרדים'!$M$1:$M$36,0),MATCH('מיפוי מלא'!T$1,'מיפוי רשויות עם חרדים'!$M$1:$V$1,0))</f>
        <v>0.18191600000000002</v>
      </c>
      <c r="V11" s="44">
        <f>'1999'!BE11</f>
        <v>8.231758223409584E-2</v>
      </c>
      <c r="W11" s="44">
        <f>'2003'!AY11</f>
        <v>0.14479747756487993</v>
      </c>
      <c r="X11" s="44">
        <f>'2006'!BA11</f>
        <v>0.139404296875</v>
      </c>
      <c r="Y11" s="44">
        <f>'2009'!BD11</f>
        <v>0.12253765932792585</v>
      </c>
      <c r="Z11" s="44">
        <f>'2013'!BD11</f>
        <v>0.14932992980216975</v>
      </c>
      <c r="AA11" s="44">
        <f>'2015'!AW11</f>
        <v>0.19142705005324814</v>
      </c>
      <c r="AC11" s="44">
        <f t="shared" si="6"/>
        <v>0.24380207841550838</v>
      </c>
      <c r="AD11" s="14">
        <f t="shared" si="7"/>
        <v>3.8870515745658259E-2</v>
      </c>
      <c r="AE11" s="49">
        <f t="shared" si="8"/>
        <v>-1.4930652066407843</v>
      </c>
      <c r="AF11" s="44">
        <f t="shared" si="9"/>
        <v>0.13830233264288658</v>
      </c>
      <c r="AG11" s="14">
        <f t="shared" si="10"/>
        <v>3.5693310114997129E-2</v>
      </c>
      <c r="AH11" s="29">
        <f t="shared" si="11"/>
        <v>1.4883662299518796</v>
      </c>
      <c r="AI11" t="s">
        <v>492</v>
      </c>
      <c r="AL11" s="30" t="s">
        <v>231</v>
      </c>
      <c r="AM11" s="49">
        <v>-0.59914110445342461</v>
      </c>
      <c r="AN11" s="29">
        <v>1.1776768718416417</v>
      </c>
      <c r="AO11" s="44">
        <v>0.34192564040793383</v>
      </c>
      <c r="AR11" s="52">
        <f>I11*V11</f>
        <v>2.3826784592334831E-2</v>
      </c>
      <c r="AS11" s="52">
        <f t="shared" ref="AS11:AS23" si="48">J11*W11</f>
        <v>3.4096750242732309E-2</v>
      </c>
      <c r="AT11" s="52">
        <f t="shared" ref="AT11:AT23" si="49">K11*X11</f>
        <v>3.781206542613072E-2</v>
      </c>
      <c r="AU11" s="52">
        <f t="shared" ref="AU11:AU23" si="50">L11*Y11</f>
        <v>2.6389668725435151E-2</v>
      </c>
      <c r="AV11" s="52">
        <f t="shared" ref="AV11:AV23" si="51">M11*Z11</f>
        <v>3.9649816436035018E-2</v>
      </c>
      <c r="AW11" s="52">
        <f t="shared" ref="AW11:AW23" si="52">N11*AA11</f>
        <v>3.5560611306197143E-2</v>
      </c>
    </row>
    <row r="12" spans="1:50" ht="15.75" thickBot="1">
      <c r="A12" s="30" t="s">
        <v>229</v>
      </c>
      <c r="B12" s="25">
        <f>'1999'!AX12</f>
        <v>298</v>
      </c>
      <c r="C12" s="25">
        <f>'2003'!AR12</f>
        <v>343</v>
      </c>
      <c r="D12" s="25">
        <f>'2006'!AT12</f>
        <v>451</v>
      </c>
      <c r="E12" s="25">
        <f>'2009'!AW12</f>
        <v>541</v>
      </c>
      <c r="F12" s="25">
        <f>'2013'!AW12</f>
        <v>738</v>
      </c>
      <c r="G12" s="25">
        <f>'2015'!AP12</f>
        <v>707</v>
      </c>
      <c r="H12" t="str">
        <f t="shared" si="5"/>
        <v>יבנאל</v>
      </c>
      <c r="I12" s="44">
        <f>'1999'!BA12</f>
        <v>0.24937238493723848</v>
      </c>
      <c r="J12" s="44">
        <f>'2003'!AU12</f>
        <v>0.28137817883511074</v>
      </c>
      <c r="K12" s="44">
        <f>'2006'!AW12</f>
        <v>0.36166800320769849</v>
      </c>
      <c r="L12" s="44">
        <f>'2009'!AZ12</f>
        <v>0.39691856199559794</v>
      </c>
      <c r="M12" s="44">
        <f>'2013'!AZ12</f>
        <v>0.45415384615384613</v>
      </c>
      <c r="N12" s="44">
        <f>'2015'!AS12</f>
        <v>0.39920948616600793</v>
      </c>
      <c r="O12" s="45" t="s">
        <v>484</v>
      </c>
      <c r="P12" s="45" t="s">
        <v>491</v>
      </c>
      <c r="R12" s="15">
        <f>INDEX('מיפוי רשויות עם חרדים'!$M$1:$V$36,MATCH('מיפוי מלא'!$A12,'מיפוי רשויות עם חרדים'!$M$1:$M$36,0),MATCH('מיפוי מלא'!R$1,'מיפוי רשויות עם חרדים'!$M$1:$V$1,0))</f>
        <v>0.40495199999999992</v>
      </c>
      <c r="S12" s="15">
        <f>INDEX('מיפוי רשויות עם חרדים'!$M$1:$V$36,MATCH('מיפוי מלא'!$A12,'מיפוי רשויות עם חרדים'!$M$1:$M$36,0),MATCH('מיפוי מלא'!S$1,'מיפוי רשויות עם חרדים'!$M$1:$V$1,0))</f>
        <v>0.21180999999999997</v>
      </c>
      <c r="T12" s="15">
        <f>INDEX('מיפוי רשויות עם חרדים'!$M$1:$V$36,MATCH('מיפוי מלא'!$A12,'מיפוי רשויות עם חרדים'!$M$1:$M$36,0),MATCH('מיפוי מלא'!T$1,'מיפוי רשויות עם חרדים'!$M$1:$V$1,0))</f>
        <v>0.28906799999999999</v>
      </c>
      <c r="V12" s="44">
        <f>'1999'!BE12</f>
        <v>1.3422818791946308E-2</v>
      </c>
      <c r="W12" s="44">
        <f>'2003'!AY12</f>
        <v>4.9562682215743441E-2</v>
      </c>
      <c r="X12" s="44">
        <f>'2006'!BA12</f>
        <v>5.7649667405764965E-2</v>
      </c>
      <c r="Y12" s="44">
        <f>'2009'!BD12</f>
        <v>0.10536044362292052</v>
      </c>
      <c r="Z12" s="44">
        <f>'2013'!BD12</f>
        <v>4.4715447154471545E-2</v>
      </c>
      <c r="AA12" s="44">
        <f>'2015'!AW12</f>
        <v>5.0919377652050922E-2</v>
      </c>
      <c r="AC12" s="44">
        <f t="shared" si="6"/>
        <v>0.35711674354924994</v>
      </c>
      <c r="AD12" s="14">
        <f t="shared" si="7"/>
        <v>7.7637715031654272E-2</v>
      </c>
      <c r="AE12" s="49">
        <f t="shared" si="8"/>
        <v>0.5421687462027448</v>
      </c>
      <c r="AF12" s="44">
        <f t="shared" si="9"/>
        <v>5.3605072807149622E-2</v>
      </c>
      <c r="AG12" s="14">
        <f t="shared" si="10"/>
        <v>2.9705790734776895E-2</v>
      </c>
      <c r="AH12" s="29">
        <f t="shared" si="11"/>
        <v>-9.0409818714387122E-2</v>
      </c>
      <c r="AI12" s="45" t="s">
        <v>491</v>
      </c>
      <c r="AL12" s="30" t="s">
        <v>239</v>
      </c>
      <c r="AM12" s="49">
        <v>-0.32663049329572358</v>
      </c>
      <c r="AN12" s="29">
        <v>1.3045542804952057</v>
      </c>
      <c r="AO12" s="44">
        <v>0.33110707206819018</v>
      </c>
      <c r="AR12" s="52">
        <f>I12*V12</f>
        <v>3.3472803347280333E-3</v>
      </c>
      <c r="AS12" s="52">
        <f t="shared" si="48"/>
        <v>1.3945857260049221E-2</v>
      </c>
      <c r="AT12" s="52">
        <f t="shared" si="49"/>
        <v>2.0850040096230954E-2</v>
      </c>
      <c r="AU12" s="52">
        <f t="shared" si="50"/>
        <v>4.1819515774027878E-2</v>
      </c>
      <c r="AV12" s="52">
        <f t="shared" si="51"/>
        <v>2.0307692307692308E-2</v>
      </c>
      <c r="AW12" s="52">
        <f t="shared" si="52"/>
        <v>2.0327498588368156E-2</v>
      </c>
    </row>
    <row r="13" spans="1:50" ht="15.75" thickBot="1">
      <c r="A13" s="13" t="s">
        <v>205</v>
      </c>
      <c r="B13" s="25">
        <f>'1999'!AX13</f>
        <v>1682</v>
      </c>
      <c r="C13" s="25">
        <f>'2003'!AR13</f>
        <v>935</v>
      </c>
      <c r="D13" s="25">
        <f>'2006'!AT13</f>
        <v>918</v>
      </c>
      <c r="E13" s="25">
        <f>'2009'!AW13</f>
        <v>957</v>
      </c>
      <c r="F13" s="25">
        <f>'2013'!AW13</f>
        <v>1073</v>
      </c>
      <c r="G13" s="25">
        <f>'2015'!AP13</f>
        <v>928</v>
      </c>
      <c r="H13" t="str">
        <f t="shared" si="5"/>
        <v>ירוחם</v>
      </c>
      <c r="I13" s="44">
        <f>'1999'!BA13</f>
        <v>0.38989337042188227</v>
      </c>
      <c r="J13" s="44">
        <f>'2003'!AU13</f>
        <v>0.25665660170189403</v>
      </c>
      <c r="K13" s="44">
        <f>'2006'!AW13</f>
        <v>0.29814874959402404</v>
      </c>
      <c r="L13" s="44">
        <f>'2009'!AZ13</f>
        <v>0.28868778280542984</v>
      </c>
      <c r="M13" s="44">
        <f>'2013'!AZ13</f>
        <v>0.28590460964561681</v>
      </c>
      <c r="N13" s="44">
        <f>'2015'!AS13</f>
        <v>0.22518806115020626</v>
      </c>
      <c r="O13" s="46" t="s">
        <v>485</v>
      </c>
      <c r="P13" t="s">
        <v>492</v>
      </c>
      <c r="R13" s="15">
        <f>INDEX('מיפוי רשויות עם חרדים'!$M$1:$V$36,MATCH('מיפוי מלא'!$A13,'מיפוי רשויות עם חרדים'!$M$1:$M$36,0),MATCH('מיפוי מלא'!R$1,'מיפוי רשויות עם חרדים'!$M$1:$V$1,0))</f>
        <v>0.24162300000000003</v>
      </c>
      <c r="S13" s="15">
        <f>INDEX('מיפוי רשויות עם חרדים'!$M$1:$V$36,MATCH('מיפוי מלא'!$A13,'מיפוי רשויות עם חרדים'!$M$1:$M$36,0),MATCH('מיפוי מלא'!S$1,'מיפוי רשויות עם חרדים'!$M$1:$V$1,0))</f>
        <v>0.30830799999999997</v>
      </c>
      <c r="T13" s="15">
        <f>INDEX('מיפוי רשויות עם חרדים'!$M$1:$V$36,MATCH('מיפוי מלא'!$A13,'מיפוי רשויות עם חרדים'!$M$1:$M$36,0),MATCH('מיפוי מלא'!T$1,'מיפוי רשויות עם חרדים'!$M$1:$V$1,0))</f>
        <v>0.29437799999999997</v>
      </c>
      <c r="V13" s="44">
        <f>'1999'!BE13</f>
        <v>0.22592152199762189</v>
      </c>
      <c r="W13" s="44">
        <f>'2003'!AY13</f>
        <v>0.37967914438502676</v>
      </c>
      <c r="X13" s="44">
        <f>'2006'!BA13</f>
        <v>0.33877995642701525</v>
      </c>
      <c r="Y13" s="44">
        <f>'2009'!BD13</f>
        <v>0.35423197492163011</v>
      </c>
      <c r="Z13" s="44">
        <f>'2013'!BD13</f>
        <v>0.34389561975768873</v>
      </c>
      <c r="AA13" s="44">
        <f>'2015'!AW13</f>
        <v>0.33189655172413796</v>
      </c>
      <c r="AC13" s="44">
        <f t="shared" si="6"/>
        <v>0.29074652921984218</v>
      </c>
      <c r="AD13" s="14">
        <f t="shared" si="7"/>
        <v>5.5448367879657311E-2</v>
      </c>
      <c r="AE13" s="49">
        <f t="shared" si="8"/>
        <v>-1.1823335938745956</v>
      </c>
      <c r="AF13" s="44">
        <f t="shared" si="9"/>
        <v>0.32906746153552008</v>
      </c>
      <c r="AG13" s="14">
        <f t="shared" si="10"/>
        <v>5.3209192067816352E-2</v>
      </c>
      <c r="AH13" s="29">
        <f t="shared" si="11"/>
        <v>5.3169200257957995E-2</v>
      </c>
      <c r="AI13" t="s">
        <v>492</v>
      </c>
      <c r="AL13" s="33" t="s">
        <v>210</v>
      </c>
      <c r="AM13" s="49">
        <v>-1.9030660941965158</v>
      </c>
      <c r="AN13" s="29">
        <v>1.7042392137806683</v>
      </c>
      <c r="AO13" s="44">
        <v>0.3029514483325344</v>
      </c>
      <c r="AR13" s="52">
        <f>I13*V13</f>
        <v>8.8085303662494216E-2</v>
      </c>
      <c r="AS13" s="52">
        <f t="shared" si="48"/>
        <v>9.7447158934943726E-2</v>
      </c>
      <c r="AT13" s="52">
        <f t="shared" si="49"/>
        <v>0.10100682039623254</v>
      </c>
      <c r="AU13" s="52">
        <f t="shared" si="50"/>
        <v>0.10226244343891402</v>
      </c>
      <c r="AV13" s="52">
        <f t="shared" si="51"/>
        <v>9.8321342925659472E-2</v>
      </c>
      <c r="AW13" s="52">
        <f t="shared" si="52"/>
        <v>7.4739140985197766E-2</v>
      </c>
    </row>
    <row r="14" spans="1:50" ht="15.75" thickBot="1">
      <c r="A14" s="30" t="s">
        <v>239</v>
      </c>
      <c r="B14" s="25">
        <f>'1999'!AX14</f>
        <v>74002</v>
      </c>
      <c r="C14" s="25">
        <f>'2003'!AR14</f>
        <v>64974</v>
      </c>
      <c r="D14" s="25">
        <f>'2006'!AT14</f>
        <v>71460</v>
      </c>
      <c r="E14" s="25">
        <f>'2009'!AW14</f>
        <v>73552</v>
      </c>
      <c r="F14" s="25">
        <f>'2013'!AW14</f>
        <v>91144</v>
      </c>
      <c r="G14" s="25">
        <f>'2015'!AP14</f>
        <v>84527</v>
      </c>
      <c r="H14" t="str">
        <f t="shared" si="5"/>
        <v>ירושלים</v>
      </c>
      <c r="I14" s="44">
        <f>'1999'!BA14</f>
        <v>0.33147740863340935</v>
      </c>
      <c r="J14" s="44">
        <f>'2003'!AU14</f>
        <v>0.30801101698530908</v>
      </c>
      <c r="K14" s="44">
        <f>'2006'!AW14</f>
        <v>0.34191878352320848</v>
      </c>
      <c r="L14" s="44">
        <f>'2009'!AZ14</f>
        <v>0.34092415512901925</v>
      </c>
      <c r="M14" s="44">
        <f>'2013'!AZ14</f>
        <v>0.37797287041913585</v>
      </c>
      <c r="N14" s="44">
        <f>'2015'!AS14</f>
        <v>0.33110707206819018</v>
      </c>
      <c r="O14" t="s">
        <v>486</v>
      </c>
      <c r="P14" t="s">
        <v>498</v>
      </c>
      <c r="R14" s="15">
        <f>INDEX('מיפוי רשויות עם חרדים'!$M$1:$V$36,MATCH('מיפוי מלא'!$A14,'מיפוי רשויות עם חרדים'!$M$1:$M$36,0),MATCH('מיפוי מלא'!R$1,'מיפוי רשויות עם חרדים'!$M$1:$V$1,0))</f>
        <v>8.963900000000001E-2</v>
      </c>
      <c r="S14" s="15">
        <f>INDEX('מיפוי רשויות עם חרדים'!$M$1:$V$36,MATCH('מיפוי מלא'!$A14,'מיפוי רשויות עם חרדים'!$M$1:$M$36,0),MATCH('מיפוי מלא'!S$1,'מיפוי רשויות עם חרדים'!$M$1:$V$1,0))</f>
        <v>9.9864000000000008E-2</v>
      </c>
      <c r="T14" s="15">
        <f>INDEX('מיפוי רשויות עם חרדים'!$M$1:$V$36,MATCH('מיפוי מלא'!$A14,'מיפוי רשויות עם חרדים'!$M$1:$M$36,0),MATCH('מיפוי מלא'!T$1,'מיפוי רשויות עם חרדים'!$M$1:$V$1,0))</f>
        <v>9.7920000000000021E-2</v>
      </c>
      <c r="V14" s="44">
        <f>'1999'!BE14</f>
        <v>0.47477095213642873</v>
      </c>
      <c r="W14" s="44">
        <f>'2003'!AY14</f>
        <v>0.58945116508141715</v>
      </c>
      <c r="X14" s="44">
        <f>'2006'!BA14</f>
        <v>0.55684298908480268</v>
      </c>
      <c r="Y14" s="44">
        <f>'2009'!BD14</f>
        <v>0.55644985860343699</v>
      </c>
      <c r="Z14" s="44">
        <f>'2013'!BD14</f>
        <v>0.58842052137277279</v>
      </c>
      <c r="AA14" s="44">
        <f>'2015'!AW14</f>
        <v>0.63823393708519172</v>
      </c>
      <c r="AC14" s="44">
        <f t="shared" si="6"/>
        <v>0.33856855112637874</v>
      </c>
      <c r="AD14" s="14">
        <f t="shared" si="7"/>
        <v>2.2843792025973246E-2</v>
      </c>
      <c r="AE14" s="49">
        <f t="shared" si="8"/>
        <v>-0.32663049329572358</v>
      </c>
      <c r="AF14" s="44">
        <f t="shared" si="9"/>
        <v>0.56736157056067504</v>
      </c>
      <c r="AG14" s="14">
        <f t="shared" si="10"/>
        <v>5.4326882050177085E-2</v>
      </c>
      <c r="AH14" s="29">
        <f t="shared" si="11"/>
        <v>1.3045542804952057</v>
      </c>
      <c r="AI14" t="s">
        <v>498</v>
      </c>
      <c r="AL14" s="30" t="s">
        <v>238</v>
      </c>
      <c r="AM14" s="49">
        <v>-1.4087320981842115</v>
      </c>
      <c r="AN14" s="29">
        <v>1.6274596055843527</v>
      </c>
      <c r="AO14" s="44">
        <v>0.24689518132141083</v>
      </c>
      <c r="AR14" s="52">
        <f>I14*V14</f>
        <v>0.15737584490859982</v>
      </c>
      <c r="AS14" s="52">
        <f t="shared" si="48"/>
        <v>0.1815574528199026</v>
      </c>
      <c r="AT14" s="52">
        <f t="shared" si="49"/>
        <v>0.19039507744130299</v>
      </c>
      <c r="AU14" s="52">
        <f t="shared" si="50"/>
        <v>0.18970719791603899</v>
      </c>
      <c r="AV14" s="52">
        <f t="shared" si="51"/>
        <v>0.22240699347679141</v>
      </c>
      <c r="AW14" s="52">
        <f t="shared" si="52"/>
        <v>0.21132377020283133</v>
      </c>
    </row>
    <row r="15" spans="1:50" ht="15.75" thickBot="1">
      <c r="A15" s="33" t="s">
        <v>494</v>
      </c>
      <c r="B15" s="25">
        <f>'1999'!AX15</f>
        <v>387</v>
      </c>
      <c r="C15" s="25">
        <f>'2003'!AR15</f>
        <v>108</v>
      </c>
      <c r="D15" s="25">
        <f>'2006'!AT15</f>
        <v>404</v>
      </c>
      <c r="E15" s="25">
        <f>'2009'!AW15</f>
        <v>318</v>
      </c>
      <c r="F15" s="25">
        <f>'2013'!AW15</f>
        <v>802</v>
      </c>
      <c r="G15" s="25">
        <f>'2015'!AP15</f>
        <v>234</v>
      </c>
      <c r="H15" t="str">
        <f t="shared" si="5"/>
        <v>כפר חבד</v>
      </c>
      <c r="I15" s="44">
        <f>'1999'!BA15</f>
        <v>0.27446808510638299</v>
      </c>
      <c r="J15" s="44">
        <f>'2003'!AU15</f>
        <v>6.9812540400775697E-2</v>
      </c>
      <c r="K15" s="44">
        <f>'2006'!AW15</f>
        <v>0.23736780258519388</v>
      </c>
      <c r="L15" s="44">
        <f>'2009'!AZ15</f>
        <v>0.16324435318275154</v>
      </c>
      <c r="M15" s="44">
        <f>'2013'!AZ15</f>
        <v>0.33697478991596641</v>
      </c>
      <c r="N15" s="44">
        <f>'2015'!AS15</f>
        <v>8.9620834929145923E-2</v>
      </c>
      <c r="O15" s="46" t="s">
        <v>485</v>
      </c>
      <c r="P15" t="s">
        <v>497</v>
      </c>
      <c r="Q15" t="s">
        <v>169</v>
      </c>
      <c r="R15" s="15">
        <f>INDEX('מיפוי רשויות עם חרדים'!$M$1:$V$36,MATCH("עמק לוד",'מיפוי רשויות עם חרדים'!$M$1:$M$36,0),MATCH('מיפוי מלא'!R$1,'מיפוי רשויות עם חרדים'!$M$1:$V$1,0))</f>
        <v>0.12247399999999999</v>
      </c>
      <c r="S15" s="15">
        <f>INDEX('מיפוי רשויות עם חרדים'!$M$1:$V$36,MATCH("עמק לוד",'מיפוי רשויות עם חרדים'!$M$1:$M$36,0),MATCH('מיפוי מלא'!S$1,'מיפוי רשויות עם חרדים'!$M$1:$V$1,0))</f>
        <v>0.18426000000000001</v>
      </c>
      <c r="T15" s="15">
        <f>INDEX('מיפוי רשויות עם חרדים'!$M$1:$V$36,MATCH("עמק לוד",'מיפוי רשויות עם חרדים'!$M$1:$M$36,0),MATCH('מיפוי מלא'!T$1,'מיפוי רשויות עם חרדים'!$M$1:$V$1,0))</f>
        <v>0.18316000000000002</v>
      </c>
      <c r="V15" s="44">
        <f>'1999'!BE15</f>
        <v>0.5736434108527132</v>
      </c>
      <c r="W15" s="44">
        <f>'2003'!AY15</f>
        <v>0.40740740740740738</v>
      </c>
      <c r="X15" s="44">
        <f>'2006'!BA15</f>
        <v>0.48514851485148514</v>
      </c>
      <c r="Y15" s="44">
        <f>'2009'!BD15</f>
        <v>0.37106918238993708</v>
      </c>
      <c r="Z15" s="44">
        <f>'2013'!BD15</f>
        <v>0.87157107231920194</v>
      </c>
      <c r="AA15" s="44">
        <f>'2015'!AW15</f>
        <v>0.87179487179487181</v>
      </c>
      <c r="AC15" s="44">
        <f t="shared" si="6"/>
        <v>0.19524806768670269</v>
      </c>
      <c r="AD15" s="14">
        <f t="shared" si="7"/>
        <v>0.10587895784272966</v>
      </c>
      <c r="AE15" s="49">
        <f t="shared" si="8"/>
        <v>-0.99762252018435238</v>
      </c>
      <c r="AF15" s="44">
        <f t="shared" si="9"/>
        <v>0.59677240993593605</v>
      </c>
      <c r="AG15" s="14">
        <f t="shared" si="10"/>
        <v>0.22403015646752059</v>
      </c>
      <c r="AH15" s="29">
        <f t="shared" si="11"/>
        <v>1.2276135775444497</v>
      </c>
      <c r="AI15" t="s">
        <v>497</v>
      </c>
      <c r="AL15" s="33" t="s">
        <v>230</v>
      </c>
      <c r="AM15" s="49">
        <v>1.3355134684951675</v>
      </c>
      <c r="AN15" s="29">
        <v>1.5173967411622054</v>
      </c>
      <c r="AO15" s="44">
        <v>0.24685977954370675</v>
      </c>
      <c r="AR15" s="52">
        <f>I15*V15</f>
        <v>0.1574468085106383</v>
      </c>
      <c r="AS15" s="52">
        <f t="shared" si="48"/>
        <v>2.8442146089204912E-2</v>
      </c>
      <c r="AT15" s="52">
        <f t="shared" si="49"/>
        <v>0.11515863689776733</v>
      </c>
      <c r="AU15" s="52">
        <f t="shared" si="50"/>
        <v>6.0574948665297737E-2</v>
      </c>
      <c r="AV15" s="52">
        <f t="shared" si="51"/>
        <v>0.29369747899159665</v>
      </c>
      <c r="AW15" s="52">
        <f t="shared" si="52"/>
        <v>7.8130984297204137E-2</v>
      </c>
    </row>
    <row r="16" spans="1:50" ht="27" thickBot="1">
      <c r="A16" s="30" t="s">
        <v>254</v>
      </c>
      <c r="B16" s="25">
        <f>'1999'!AX16</f>
        <v>3838</v>
      </c>
      <c r="C16" s="25">
        <f>'2003'!AR16</f>
        <v>7735</v>
      </c>
      <c r="D16" s="25">
        <f>'2006'!AT16</f>
        <v>10284</v>
      </c>
      <c r="E16" s="25">
        <f>'2009'!AW16</f>
        <v>13109</v>
      </c>
      <c r="F16" s="25">
        <f>'2013'!AW16</f>
        <v>17934</v>
      </c>
      <c r="G16" s="25">
        <f>'2015'!AP16</f>
        <v>18386</v>
      </c>
      <c r="H16" t="str">
        <f t="shared" si="5"/>
        <v>מודיעין עילית</v>
      </c>
      <c r="I16" s="44">
        <f>'1999'!BA16</f>
        <v>0.97584541062801933</v>
      </c>
      <c r="J16" s="44">
        <f>'2003'!AU16</f>
        <v>0.966391804097951</v>
      </c>
      <c r="K16" s="44">
        <f>'2006'!AW16</f>
        <v>0.9734948882998864</v>
      </c>
      <c r="L16" s="44">
        <f>'2009'!AZ16</f>
        <v>0.96567219152854511</v>
      </c>
      <c r="M16" s="44">
        <f>'2013'!AZ16</f>
        <v>0.95069974554707382</v>
      </c>
      <c r="N16" s="44">
        <f>'2015'!AS16</f>
        <v>0.9255008557334139</v>
      </c>
      <c r="O16" t="s">
        <v>486</v>
      </c>
      <c r="P16" s="45" t="s">
        <v>490</v>
      </c>
      <c r="R16" s="48">
        <f>INDEX('מיפוי רשויות עם חרדים'!$M$1:$V$36,MATCH('מיפוי מלא'!$A16,'מיפוי רשויות עם חרדים'!$M$1:$M$36,0),MATCH('מיפוי מלא'!R$1,'מיפוי רשויות עם חרדים'!$M$1:$V$1,0))</f>
        <v>0</v>
      </c>
      <c r="S16" s="48">
        <f>INDEX('מיפוי רשויות עם חרדים'!$M$1:$V$36,MATCH('מיפוי מלא'!$A16,'מיפוי רשויות עם חרדים'!$M$1:$M$36,0),MATCH('מיפוי מלא'!S$1,'מיפוי רשויות עם חרדים'!$M$1:$V$1,0))</f>
        <v>0</v>
      </c>
      <c r="T16" s="48">
        <f>INDEX('מיפוי רשויות עם חרדים'!$M$1:$V$36,MATCH('מיפוי מלא'!$A16,'מיפוי רשויות עם חרדים'!$M$1:$M$36,0),MATCH('מיפוי מלא'!T$1,'מיפוי רשויות עם חרדים'!$M$1:$V$1,0))</f>
        <v>2.1000000000000003E-3</v>
      </c>
      <c r="V16" s="44">
        <f>'1999'!BE16</f>
        <v>0.75716519020323081</v>
      </c>
      <c r="W16" s="44">
        <f>'2003'!AY16</f>
        <v>0.78823529411764703</v>
      </c>
      <c r="X16" s="44">
        <f>'2006'!BA16</f>
        <v>0.8059120964605212</v>
      </c>
      <c r="Y16" s="44">
        <f>'2009'!BD16</f>
        <v>0.75291784270348616</v>
      </c>
      <c r="Z16" s="44">
        <f>'2013'!BD16</f>
        <v>0.81030444964871196</v>
      </c>
      <c r="AA16" s="44">
        <f>'2015'!AW16</f>
        <v>0.8182312629174372</v>
      </c>
      <c r="AB16" s="44">
        <f>AA16</f>
        <v>0.8182312629174372</v>
      </c>
      <c r="AC16" s="44">
        <f t="shared" si="6"/>
        <v>0.95960081597248159</v>
      </c>
      <c r="AD16" s="14">
        <f t="shared" si="7"/>
        <v>1.8878281517389128E-2</v>
      </c>
      <c r="AE16" s="49">
        <f t="shared" si="8"/>
        <v>-1.8063063742140726</v>
      </c>
      <c r="AF16" s="44">
        <f t="shared" si="9"/>
        <v>0.78879435600850567</v>
      </c>
      <c r="AG16" s="14">
        <f t="shared" si="10"/>
        <v>2.7964525891274229E-2</v>
      </c>
      <c r="AH16" s="29">
        <f t="shared" si="11"/>
        <v>1.0526517425463209</v>
      </c>
      <c r="AI16" s="45" t="s">
        <v>490</v>
      </c>
      <c r="AL16" s="35" t="s">
        <v>234</v>
      </c>
      <c r="AM16" s="49">
        <v>-1.4504909525845993</v>
      </c>
      <c r="AN16" s="29">
        <v>1.4855113681117782</v>
      </c>
      <c r="AO16" s="44">
        <v>0.24215062589780423</v>
      </c>
      <c r="AR16" s="52">
        <f>I16*V16</f>
        <v>0.73887617594711408</v>
      </c>
      <c r="AS16" s="52">
        <f t="shared" si="48"/>
        <v>0.76174412793603197</v>
      </c>
      <c r="AT16" s="52">
        <f t="shared" si="49"/>
        <v>0.78455130632336234</v>
      </c>
      <c r="AU16" s="52">
        <f t="shared" si="50"/>
        <v>0.72707182320441988</v>
      </c>
      <c r="AV16" s="52">
        <f t="shared" si="51"/>
        <v>0.77035623409669218</v>
      </c>
      <c r="AW16" s="52">
        <f t="shared" si="52"/>
        <v>0.75727373401792009</v>
      </c>
    </row>
    <row r="17" spans="1:49" ht="15.75" thickBot="1">
      <c r="A17" s="33" t="s">
        <v>210</v>
      </c>
      <c r="B17" s="25">
        <f>'1999'!AX17</f>
        <v>4740</v>
      </c>
      <c r="C17" s="25">
        <f>'2003'!AR17</f>
        <v>4294</v>
      </c>
      <c r="D17" s="25">
        <f>'2006'!AT17</f>
        <v>4968</v>
      </c>
      <c r="E17" s="25">
        <f>'2009'!AW17</f>
        <v>4955</v>
      </c>
      <c r="F17" s="25">
        <f>'2013'!AW17</f>
        <v>6698</v>
      </c>
      <c r="G17" s="25">
        <f>'2015'!AP17</f>
        <v>4424</v>
      </c>
      <c r="H17" t="str">
        <f t="shared" si="5"/>
        <v>נתיבות</v>
      </c>
      <c r="I17" s="44">
        <f>'1999'!BA17</f>
        <v>0.49947312961011592</v>
      </c>
      <c r="J17" s="44">
        <f>'2003'!AU17</f>
        <v>0.43669276924641515</v>
      </c>
      <c r="K17" s="44">
        <f>'2006'!AW17</f>
        <v>0.49610545236668663</v>
      </c>
      <c r="L17" s="44">
        <f>'2009'!AZ17</f>
        <v>0.45496281333210908</v>
      </c>
      <c r="M17" s="44">
        <f>'2013'!AZ17</f>
        <v>0.50734737161036203</v>
      </c>
      <c r="N17" s="44">
        <f>'2015'!AS17</f>
        <v>0.3029514483325344</v>
      </c>
      <c r="O17" s="46" t="s">
        <v>485</v>
      </c>
      <c r="P17" t="s">
        <v>492</v>
      </c>
      <c r="R17" s="15">
        <f>INDEX('מיפוי רשויות עם חרדים'!$M$1:$V$36,MATCH('מיפוי מלא'!$A17,'מיפוי רשויות עם חרדים'!$M$1:$M$36,0),MATCH('מיפוי מלא'!R$1,'מיפוי רשויות עם חרדים'!$M$1:$V$1,0))</f>
        <v>0.16619900000000001</v>
      </c>
      <c r="S17" s="15">
        <f>INDEX('מיפוי רשויות עם חרדים'!$M$1:$V$36,MATCH('מיפוי מלא'!$A17,'מיפוי רשויות עם חרדים'!$M$1:$M$36,0),MATCH('מיפוי מלא'!S$1,'מיפוי רשויות עם חרדים'!$M$1:$V$1,0))</f>
        <v>0.18435599999999999</v>
      </c>
      <c r="T17" s="15">
        <f>INDEX('מיפוי רשויות עם חרדים'!$M$1:$V$36,MATCH('מיפוי מלא'!$A17,'מיפוי רשויות עם חרדים'!$M$1:$M$36,0),MATCH('מיפוי מלא'!T$1,'מיפוי רשויות עם חרדים'!$M$1:$V$1,0))</f>
        <v>0.16126199999999996</v>
      </c>
      <c r="V17" s="44">
        <f>'1999'!BE17</f>
        <v>0.12742616033755275</v>
      </c>
      <c r="W17" s="44">
        <f>'2003'!AY17</f>
        <v>0.18025151374010248</v>
      </c>
      <c r="X17" s="44">
        <f>'2006'!BA17</f>
        <v>0.16767310789049919</v>
      </c>
      <c r="Y17" s="44">
        <f>'2009'!BD17</f>
        <v>0.1632694248234107</v>
      </c>
      <c r="Z17" s="44">
        <f>'2013'!BD17</f>
        <v>0.13272618692146909</v>
      </c>
      <c r="AA17" s="44">
        <f>'2015'!AW17</f>
        <v>0.2307866184448463</v>
      </c>
      <c r="AC17" s="44">
        <f t="shared" si="6"/>
        <v>0.44958883074970385</v>
      </c>
      <c r="AD17" s="14">
        <f t="shared" si="7"/>
        <v>7.7053226298522487E-2</v>
      </c>
      <c r="AE17" s="49">
        <f t="shared" si="8"/>
        <v>-1.9030660941965158</v>
      </c>
      <c r="AF17" s="44">
        <f t="shared" si="9"/>
        <v>0.16702216869298006</v>
      </c>
      <c r="AG17" s="14">
        <f t="shared" si="10"/>
        <v>3.7415199249178042E-2</v>
      </c>
      <c r="AH17" s="29">
        <f t="shared" si="11"/>
        <v>1.7042392137806683</v>
      </c>
      <c r="AI17" t="s">
        <v>492</v>
      </c>
      <c r="AL17" s="13" t="s">
        <v>205</v>
      </c>
      <c r="AM17" s="49">
        <v>-1.1823335938745956</v>
      </c>
      <c r="AN17" s="29">
        <v>5.3169200257957995E-2</v>
      </c>
      <c r="AO17" s="44">
        <v>0.22518806115020626</v>
      </c>
      <c r="AR17" s="52">
        <f>I17*V17</f>
        <v>6.3645943097997898E-2</v>
      </c>
      <c r="AS17" s="52">
        <f t="shared" si="48"/>
        <v>7.8714532696023604E-2</v>
      </c>
      <c r="AT17" s="52">
        <f t="shared" si="49"/>
        <v>8.3183543039744359E-2</v>
      </c>
      <c r="AU17" s="52">
        <f t="shared" si="50"/>
        <v>7.4281516848774223E-2</v>
      </c>
      <c r="AV17" s="52">
        <f t="shared" si="51"/>
        <v>6.733828207847295E-2</v>
      </c>
      <c r="AW17" s="52">
        <f t="shared" si="52"/>
        <v>6.9917140313634191E-2</v>
      </c>
    </row>
    <row r="18" spans="1:49" ht="15.75" thickBot="1">
      <c r="A18" s="30" t="s">
        <v>249</v>
      </c>
      <c r="B18" s="25">
        <f>'1999'!AX18</f>
        <v>948</v>
      </c>
      <c r="C18" s="25">
        <f>'2003'!AR18</f>
        <v>721</v>
      </c>
      <c r="D18" s="25">
        <f>'2006'!AT18</f>
        <v>711</v>
      </c>
      <c r="E18" s="25">
        <f>'2009'!AW18</f>
        <v>818</v>
      </c>
      <c r="F18" s="25">
        <f>'2013'!AW18</f>
        <v>900</v>
      </c>
      <c r="G18" s="25">
        <f>'2015'!AP18</f>
        <v>854</v>
      </c>
      <c r="H18" t="str">
        <f t="shared" si="5"/>
        <v>עמנואל</v>
      </c>
      <c r="I18" s="44">
        <f>'1999'!BA18</f>
        <v>0.8367166813768756</v>
      </c>
      <c r="J18" s="44">
        <f>'2003'!AU18</f>
        <v>0.76783812566560172</v>
      </c>
      <c r="K18" s="44">
        <f>'2006'!AW18</f>
        <v>0.74684873949579833</v>
      </c>
      <c r="L18" s="44">
        <f>'2009'!AZ18</f>
        <v>0.74363636363636365</v>
      </c>
      <c r="M18" s="44">
        <f>'2013'!AZ18</f>
        <v>0.69230769230769229</v>
      </c>
      <c r="N18" s="44">
        <f>'2015'!AS18</f>
        <v>0.61884057971014494</v>
      </c>
      <c r="O18" s="46" t="s">
        <v>485</v>
      </c>
      <c r="P18" s="45" t="s">
        <v>490</v>
      </c>
      <c r="R18" s="48">
        <f>INDEX('מיפוי רשויות עם חרדים'!$M$1:$V$36,MATCH('מיפוי מלא'!$A18,'מיפוי רשויות עם חרדים'!$M$1:$M$36,0),MATCH('מיפוי מלא'!R$1,'מיפוי רשויות עם חרדים'!$M$1:$V$1,0))</f>
        <v>2.4236000000000001E-2</v>
      </c>
      <c r="S18" s="48">
        <f>INDEX('מיפוי רשויות עם חרדים'!$M$1:$V$36,MATCH('מיפוי מלא'!$A18,'מיפוי רשויות עם חרדים'!$M$1:$M$36,0),MATCH('מיפוי מלא'!S$1,'מיפוי רשויות עם חרדים'!$M$1:$V$1,0))</f>
        <v>0</v>
      </c>
      <c r="T18" s="48">
        <f>INDEX('מיפוי רשויות עם חרדים'!$M$1:$V$36,MATCH('מיפוי מלא'!$A18,'מיפוי רשויות עם חרדים'!$M$1:$M$36,0),MATCH('מיפוי מלא'!T$1,'מיפוי רשויות עם חרדים'!$M$1:$V$1,0))</f>
        <v>2.3489000000000003E-2</v>
      </c>
      <c r="V18" s="44">
        <f>'1999'!BE18</f>
        <v>0.38502109704641352</v>
      </c>
      <c r="W18" s="44">
        <f>'2003'!AY18</f>
        <v>0.42024965325936198</v>
      </c>
      <c r="X18" s="44">
        <f>'2006'!BA18</f>
        <v>0.3108298171589311</v>
      </c>
      <c r="Y18" s="44">
        <f>'2009'!BD18</f>
        <v>0.33496332518337407</v>
      </c>
      <c r="Z18" s="44">
        <f>'2013'!BD18</f>
        <v>0.37222222222222223</v>
      </c>
      <c r="AA18" s="44">
        <f>'2015'!AW18</f>
        <v>0.46252927400468385</v>
      </c>
      <c r="AB18" s="44">
        <f>AA18</f>
        <v>0.46252927400468385</v>
      </c>
      <c r="AC18" s="44">
        <f t="shared" si="6"/>
        <v>0.73436469703207941</v>
      </c>
      <c r="AD18" s="14">
        <f t="shared" si="7"/>
        <v>7.3420470675496299E-2</v>
      </c>
      <c r="AE18" s="49">
        <f t="shared" si="8"/>
        <v>-1.573459230907519</v>
      </c>
      <c r="AF18" s="44">
        <f t="shared" si="9"/>
        <v>0.38096923147916445</v>
      </c>
      <c r="AG18" s="14">
        <f t="shared" si="10"/>
        <v>5.5360637122043962E-2</v>
      </c>
      <c r="AH18" s="29">
        <f t="shared" si="11"/>
        <v>1.473249708917153</v>
      </c>
      <c r="AI18" s="45" t="s">
        <v>490</v>
      </c>
      <c r="AL18" s="33" t="s">
        <v>194</v>
      </c>
      <c r="AM18" s="49">
        <v>-1.2791961212600613</v>
      </c>
      <c r="AN18" s="29">
        <v>1.3802252648636402</v>
      </c>
      <c r="AO18" s="44">
        <v>0.20366068037066157</v>
      </c>
      <c r="AR18" s="52">
        <f>I18*V18</f>
        <v>0.32215357458075911</v>
      </c>
      <c r="AS18" s="52">
        <f t="shared" si="48"/>
        <v>0.32268370607028751</v>
      </c>
      <c r="AT18" s="52">
        <f t="shared" si="49"/>
        <v>0.23214285714285715</v>
      </c>
      <c r="AU18" s="52">
        <f t="shared" si="50"/>
        <v>0.24909090909090909</v>
      </c>
      <c r="AV18" s="52">
        <f t="shared" si="51"/>
        <v>0.25769230769230772</v>
      </c>
      <c r="AW18" s="52">
        <f t="shared" si="52"/>
        <v>0.28623188405797101</v>
      </c>
    </row>
    <row r="19" spans="1:49" ht="15.75" thickBot="1">
      <c r="A19" s="30" t="s">
        <v>238</v>
      </c>
      <c r="B19" s="25">
        <f>'1999'!AX19</f>
        <v>4161</v>
      </c>
      <c r="C19" s="25">
        <f>'2003'!AR19</f>
        <v>3054</v>
      </c>
      <c r="D19" s="25">
        <f>'2006'!AT19</f>
        <v>3309</v>
      </c>
      <c r="E19" s="25">
        <f>'2009'!AW19</f>
        <v>3083</v>
      </c>
      <c r="F19" s="25">
        <f>'2013'!AW19</f>
        <v>3983</v>
      </c>
      <c r="G19" s="25">
        <f>'2015'!AP19</f>
        <v>3479</v>
      </c>
      <c r="H19" t="str">
        <f t="shared" si="5"/>
        <v>צפת</v>
      </c>
      <c r="I19" s="44">
        <f>'1999'!BA19</f>
        <v>0.33967346938775511</v>
      </c>
      <c r="J19" s="44">
        <f>'2003'!AU19</f>
        <v>0.26881436493266436</v>
      </c>
      <c r="K19" s="44">
        <f>'2006'!AW19</f>
        <v>0.31344131855640806</v>
      </c>
      <c r="L19" s="44">
        <f>'2009'!AZ19</f>
        <v>0.28588649851632048</v>
      </c>
      <c r="M19" s="44">
        <f>'2013'!AZ19</f>
        <v>0.31538522448333201</v>
      </c>
      <c r="N19" s="44">
        <f>'2015'!AS19</f>
        <v>0.24689518132141083</v>
      </c>
      <c r="O19" s="46" t="s">
        <v>485</v>
      </c>
      <c r="P19" t="s">
        <v>498</v>
      </c>
      <c r="R19" s="15">
        <f>INDEX('מיפוי רשויות עם חרדים'!$M$1:$V$36,MATCH('מיפוי מלא'!$A19,'מיפוי רשויות עם חרדים'!$M$1:$M$36,0),MATCH('מיפוי מלא'!R$1,'מיפוי רשויות עם חרדים'!$M$1:$V$1,0))</f>
        <v>0.10048700000000001</v>
      </c>
      <c r="S19" s="15">
        <f>INDEX('מיפוי רשויות עם חרדים'!$M$1:$V$36,MATCH('מיפוי מלא'!$A19,'מיפוי רשויות עם חרדים'!$M$1:$M$36,0),MATCH('מיפוי מלא'!S$1,'מיפוי רשויות עם חרדים'!$M$1:$V$1,0))</f>
        <v>0.15946000000000002</v>
      </c>
      <c r="T19" s="15">
        <f>INDEX('מיפוי רשויות עם חרדים'!$M$1:$V$36,MATCH('מיפוי מלא'!$A19,'מיפוי רשויות עם חרדים'!$M$1:$M$36,0),MATCH('מיפוי מלא'!T$1,'מיפוי רשויות עם חרדים'!$M$1:$V$1,0))</f>
        <v>0.11481000000000001</v>
      </c>
      <c r="V19" s="44">
        <f>'1999'!BE19</f>
        <v>0.1932227829848594</v>
      </c>
      <c r="W19" s="44">
        <f>'2003'!AY19</f>
        <v>0.23706614276358873</v>
      </c>
      <c r="X19" s="44">
        <f>'2006'!BA19</f>
        <v>0.25234209731036567</v>
      </c>
      <c r="Y19" s="44">
        <f>'2009'!BD19</f>
        <v>0.25267596496918587</v>
      </c>
      <c r="Z19" s="44">
        <f>'2013'!BD19</f>
        <v>0.33567662565905099</v>
      </c>
      <c r="AA19" s="44">
        <f>'2015'!AW19</f>
        <v>0.40356424259844781</v>
      </c>
      <c r="AC19" s="44">
        <f t="shared" si="6"/>
        <v>0.29501600953298179</v>
      </c>
      <c r="AD19" s="14">
        <f t="shared" si="7"/>
        <v>3.4158963420792651E-2</v>
      </c>
      <c r="AE19" s="49">
        <f t="shared" si="8"/>
        <v>-1.4087320981842115</v>
      </c>
      <c r="AF19" s="44">
        <f t="shared" si="9"/>
        <v>0.27909130938091642</v>
      </c>
      <c r="AG19" s="14">
        <f t="shared" si="10"/>
        <v>7.6482963257842804E-2</v>
      </c>
      <c r="AH19" s="29">
        <f t="shared" si="11"/>
        <v>1.6274596055843527</v>
      </c>
      <c r="AI19" t="s">
        <v>498</v>
      </c>
      <c r="AL19" s="33" t="s">
        <v>235</v>
      </c>
      <c r="AM19" s="49">
        <v>-1.1886394080855385</v>
      </c>
      <c r="AN19" s="29">
        <v>-0.75131197375836833</v>
      </c>
      <c r="AO19" s="44">
        <v>0.19686392439050585</v>
      </c>
      <c r="AR19" s="52">
        <f>I19*V19</f>
        <v>6.5632653061224483E-2</v>
      </c>
      <c r="AS19" s="52">
        <f t="shared" si="48"/>
        <v>6.3726784614030446E-2</v>
      </c>
      <c r="AT19" s="52">
        <f t="shared" si="49"/>
        <v>7.9094439708250447E-2</v>
      </c>
      <c r="AU19" s="52">
        <f t="shared" si="50"/>
        <v>7.2236646884273004E-2</v>
      </c>
      <c r="AV19" s="52">
        <f t="shared" si="51"/>
        <v>0.1058674479372872</v>
      </c>
      <c r="AW19" s="52">
        <f t="shared" si="52"/>
        <v>9.9638066851181609E-2</v>
      </c>
    </row>
    <row r="20" spans="1:49" ht="27" thickBot="1">
      <c r="A20" s="30" t="s">
        <v>251</v>
      </c>
      <c r="B20" s="25">
        <f>'1999'!AX20</f>
        <v>762</v>
      </c>
      <c r="C20" s="25">
        <f>'2003'!AR20</f>
        <v>855</v>
      </c>
      <c r="D20" s="25">
        <f>'2006'!AT20</f>
        <v>943</v>
      </c>
      <c r="E20" s="25">
        <f>'2009'!AW20</f>
        <v>1035</v>
      </c>
      <c r="F20" s="25">
        <f>'2013'!AW20</f>
        <v>1437</v>
      </c>
      <c r="G20" s="25">
        <f>'2015'!AP20</f>
        <v>1489</v>
      </c>
      <c r="H20" t="str">
        <f t="shared" si="5"/>
        <v>קריית יערים</v>
      </c>
      <c r="I20" s="44">
        <f>'1999'!BA20</f>
        <v>0.90606420927467302</v>
      </c>
      <c r="J20" s="44">
        <f>'2003'!AU20</f>
        <v>0.87782340862423003</v>
      </c>
      <c r="K20" s="44">
        <f>'2006'!AW20</f>
        <v>0.88878416588124409</v>
      </c>
      <c r="L20" s="44">
        <f>'2009'!AZ20</f>
        <v>0.86538461538461542</v>
      </c>
      <c r="M20" s="44">
        <f>'2013'!AZ20</f>
        <v>0.8864898210980876</v>
      </c>
      <c r="N20" s="44">
        <f>'2015'!AS20</f>
        <v>0.82722222222222219</v>
      </c>
      <c r="O20" s="46" t="s">
        <v>485</v>
      </c>
      <c r="P20" s="45" t="s">
        <v>490</v>
      </c>
      <c r="R20" s="48">
        <f>INDEX('מיפוי רשויות עם חרדים'!$M$1:$V$36,MATCH('מיפוי מלא'!$A20,'מיפוי רשויות עם חרדים'!$M$1:$M$36,0),MATCH('מיפוי מלא'!R$1,'מיפוי רשויות עם חרדים'!$M$1:$V$1,0))</f>
        <v>0</v>
      </c>
      <c r="S20" s="48">
        <f>INDEX('מיפוי רשויות עם חרדים'!$M$1:$V$36,MATCH('מיפוי מלא'!$A20,'מיפוי רשויות עם חרדים'!$M$1:$M$36,0),MATCH('מיפוי מלא'!S$1,'מיפוי רשויות עם חרדים'!$M$1:$V$1,0))</f>
        <v>0</v>
      </c>
      <c r="T20" s="48">
        <f>INDEX('מיפוי רשויות עם חרדים'!$M$1:$V$36,MATCH('מיפוי מלא'!$A20,'מיפוי רשויות עם חרדים'!$M$1:$M$36,0),MATCH('מיפוי מלא'!T$1,'מיפוי רשויות עם חרדים'!$M$1:$V$1,0))</f>
        <v>1.6226000000000001E-2</v>
      </c>
      <c r="V20" s="44">
        <f>'1999'!BE20</f>
        <v>0.79658792650918631</v>
      </c>
      <c r="W20" s="44">
        <f>'2003'!AY20</f>
        <v>0.85263157894736841</v>
      </c>
      <c r="X20" s="44">
        <f>'2006'!BA20</f>
        <v>0.78791092258748674</v>
      </c>
      <c r="Y20" s="44">
        <f>'2009'!BD20</f>
        <v>0.75942028985507248</v>
      </c>
      <c r="Z20" s="44">
        <f>'2013'!BD20</f>
        <v>0.79123173277661796</v>
      </c>
      <c r="AA20" s="44">
        <f>'2015'!AW20</f>
        <v>0.83814640698455334</v>
      </c>
      <c r="AB20" s="44">
        <f>AA20</f>
        <v>0.83814640698455334</v>
      </c>
      <c r="AC20" s="44">
        <f t="shared" si="6"/>
        <v>0.87529474041417865</v>
      </c>
      <c r="AD20" s="14">
        <f t="shared" si="7"/>
        <v>2.7091055318099966E-2</v>
      </c>
      <c r="AE20" s="49">
        <f t="shared" si="8"/>
        <v>-1.7744793485338477</v>
      </c>
      <c r="AF20" s="44">
        <f t="shared" si="9"/>
        <v>0.80432147627671424</v>
      </c>
      <c r="AG20" s="14">
        <f t="shared" si="10"/>
        <v>3.4625320067264223E-2</v>
      </c>
      <c r="AH20" s="29">
        <f t="shared" si="11"/>
        <v>0.97688427549925128</v>
      </c>
      <c r="AI20" s="45" t="s">
        <v>490</v>
      </c>
      <c r="AL20" s="30" t="s">
        <v>227</v>
      </c>
      <c r="AM20" s="49">
        <v>-1.4930652066407843</v>
      </c>
      <c r="AN20" s="29">
        <v>1.4883662299518796</v>
      </c>
      <c r="AO20" s="44">
        <v>0.18576586379148327</v>
      </c>
      <c r="AR20" s="52">
        <f>I20*V20</f>
        <v>0.72175980975029719</v>
      </c>
      <c r="AS20" s="52">
        <f t="shared" si="48"/>
        <v>0.74845995893223827</v>
      </c>
      <c r="AT20" s="52">
        <f t="shared" si="49"/>
        <v>0.70028275212064084</v>
      </c>
      <c r="AU20" s="52">
        <f t="shared" si="50"/>
        <v>0.65719063545150502</v>
      </c>
      <c r="AV20" s="52">
        <f t="shared" si="51"/>
        <v>0.70141887723627394</v>
      </c>
      <c r="AW20" s="52">
        <f t="shared" si="52"/>
        <v>0.69333333333333325</v>
      </c>
    </row>
    <row r="21" spans="1:49" ht="27" thickBot="1">
      <c r="A21" s="33" t="s">
        <v>172</v>
      </c>
      <c r="B21" s="25">
        <f>'1999'!AX21</f>
        <v>3705</v>
      </c>
      <c r="C21" s="25">
        <f>'2003'!AR21</f>
        <v>1746</v>
      </c>
      <c r="D21" s="25">
        <f>'2006'!AT21</f>
        <v>2386</v>
      </c>
      <c r="E21" s="25">
        <f>'2009'!AW21</f>
        <v>1663</v>
      </c>
      <c r="F21" s="25">
        <f>'2013'!AW21</f>
        <v>2565</v>
      </c>
      <c r="G21" s="25">
        <f>'2015'!AP21</f>
        <v>1589</v>
      </c>
      <c r="H21" t="str">
        <f t="shared" si="5"/>
        <v>קריית מלאכי</v>
      </c>
      <c r="I21" s="44">
        <f>'1999'!BA21</f>
        <v>0.37767584097859325</v>
      </c>
      <c r="J21" s="44">
        <f>'2003'!AU21</f>
        <v>0.20444964871194379</v>
      </c>
      <c r="K21" s="44">
        <f>'2006'!AW21</f>
        <v>0.30926766040181464</v>
      </c>
      <c r="L21" s="44">
        <f>'2009'!AZ21</f>
        <v>0.19925712916367122</v>
      </c>
      <c r="M21" s="44">
        <f>'2013'!AZ21</f>
        <v>0.2685020412435884</v>
      </c>
      <c r="N21" s="44">
        <f>'2015'!AS21</f>
        <v>0.14792403649227331</v>
      </c>
      <c r="O21" s="46" t="s">
        <v>485</v>
      </c>
      <c r="P21" t="s">
        <v>492</v>
      </c>
      <c r="R21" s="15">
        <f>INDEX('מיפוי רשויות עם חרדים'!$M$1:$V$36,MATCH('מיפוי מלא'!$A21,'מיפוי רשויות עם חרדים'!$M$1:$M$36,0),MATCH('מיפוי מלא'!R$1,'מיפוי רשויות עם חרדים'!$M$1:$V$1,0))</f>
        <v>0.12364000000000001</v>
      </c>
      <c r="S21" s="15">
        <f>INDEX('מיפוי רשויות עם חרדים'!$M$1:$V$36,MATCH('מיפוי מלא'!$A21,'מיפוי רשויות עם חרדים'!$M$1:$M$36,0),MATCH('מיפוי מלא'!S$1,'מיפוי רשויות עם חרדים'!$M$1:$V$1,0))</f>
        <v>0.14946799999999999</v>
      </c>
      <c r="T21" s="15">
        <f>INDEX('מיפוי רשויות עם חרדים'!$M$1:$V$36,MATCH('מיפוי מלא'!$A21,'מיפוי רשויות עם חרדים'!$M$1:$M$36,0),MATCH('מיפוי מלא'!T$1,'מיפוי רשויות עם חרדים'!$M$1:$V$1,0))</f>
        <v>0.23935800000000002</v>
      </c>
      <c r="V21" s="44">
        <f>'1999'!BE21</f>
        <v>8.2051282051282051E-2</v>
      </c>
      <c r="W21" s="44">
        <f>'2003'!AY21</f>
        <v>7.6746849942726236E-2</v>
      </c>
      <c r="X21" s="44">
        <f>'2006'!BA21</f>
        <v>8.1307627829002513E-2</v>
      </c>
      <c r="Y21" s="44">
        <f>'2009'!BD21</f>
        <v>8.1779915814792548E-2</v>
      </c>
      <c r="Z21" s="44">
        <f>'2013'!BD21</f>
        <v>0.14970760233918129</v>
      </c>
      <c r="AA21" s="44">
        <f>'2015'!AW21</f>
        <v>7.3631214600377595E-2</v>
      </c>
      <c r="AC21" s="44">
        <f t="shared" si="6"/>
        <v>0.25117939283198076</v>
      </c>
      <c r="AD21" s="14">
        <f t="shared" si="7"/>
        <v>8.3924884788447549E-2</v>
      </c>
      <c r="AE21" s="49">
        <f t="shared" si="8"/>
        <v>-1.2303306295860508</v>
      </c>
      <c r="AF21" s="44">
        <f t="shared" si="9"/>
        <v>9.0870748762893708E-2</v>
      </c>
      <c r="AG21" s="14">
        <f t="shared" si="10"/>
        <v>2.901841109897001E-2</v>
      </c>
      <c r="AH21" s="29">
        <f t="shared" si="11"/>
        <v>-0.59408952832458906</v>
      </c>
      <c r="AI21" t="s">
        <v>492</v>
      </c>
      <c r="AL21" s="30" t="s">
        <v>173</v>
      </c>
      <c r="AM21" s="49">
        <v>1.3603509451310789</v>
      </c>
      <c r="AN21" s="29">
        <v>1.2936852729079298</v>
      </c>
      <c r="AO21" s="44">
        <v>0.15987639261608522</v>
      </c>
      <c r="AR21" s="52">
        <f>I21*V21</f>
        <v>3.0988786952089703E-2</v>
      </c>
      <c r="AS21" s="52">
        <f t="shared" si="48"/>
        <v>1.5690866510538644E-2</v>
      </c>
      <c r="AT21" s="52">
        <f t="shared" si="49"/>
        <v>2.5145819831497083E-2</v>
      </c>
      <c r="AU21" s="52">
        <f t="shared" si="50"/>
        <v>1.6295231248502278E-2</v>
      </c>
      <c r="AV21" s="52">
        <f t="shared" si="51"/>
        <v>4.0196796817753587E-2</v>
      </c>
      <c r="AW21" s="52">
        <f t="shared" si="52"/>
        <v>1.0891826475516663E-2</v>
      </c>
    </row>
    <row r="22" spans="1:49" ht="27" thickBot="1">
      <c r="A22" s="30" t="s">
        <v>250</v>
      </c>
      <c r="B22" s="25">
        <f>'1999'!AX22</f>
        <v>2181</v>
      </c>
      <c r="C22" s="25">
        <f>'2003'!AR22</f>
        <v>2322</v>
      </c>
      <c r="D22" s="25">
        <f>'2006'!AT22</f>
        <v>2603</v>
      </c>
      <c r="E22" s="25">
        <f>'2009'!AW22</f>
        <v>2752</v>
      </c>
      <c r="F22" s="25">
        <f>'2013'!AW22</f>
        <v>3599</v>
      </c>
      <c r="G22" s="25">
        <f>'2015'!AP22</f>
        <v>3765</v>
      </c>
      <c r="H22" t="str">
        <f t="shared" si="5"/>
        <v>רכסים</v>
      </c>
      <c r="I22" s="44">
        <f>'1999'!BA22</f>
        <v>0.70196330865786938</v>
      </c>
      <c r="J22" s="44">
        <f>'2003'!AU22</f>
        <v>0.73156899810964082</v>
      </c>
      <c r="K22" s="44">
        <f>'2006'!AW22</f>
        <v>0.79675543311906949</v>
      </c>
      <c r="L22" s="44">
        <f>'2009'!AZ22</f>
        <v>0.7997675094449288</v>
      </c>
      <c r="M22" s="44">
        <f>'2013'!AZ22</f>
        <v>0.83194637078132228</v>
      </c>
      <c r="N22" s="44">
        <f>'2015'!AS22</f>
        <v>0.81212251941328728</v>
      </c>
      <c r="O22" s="45" t="s">
        <v>484</v>
      </c>
      <c r="P22" s="45" t="s">
        <v>490</v>
      </c>
      <c r="R22" s="48">
        <f>INDEX('מיפוי רשויות עם חרדים'!$M$1:$V$36,MATCH('מיפוי מלא'!$A22,'מיפוי רשויות עם חרדים'!$M$1:$M$36,0),MATCH('מיפוי מלא'!R$1,'מיפוי רשויות עם חרדים'!$M$1:$V$1,0))</f>
        <v>0</v>
      </c>
      <c r="S22" s="48">
        <f>INDEX('מיפוי רשויות עם חרדים'!$M$1:$V$36,MATCH('מיפוי מלא'!$A22,'מיפוי רשויות עם חרדים'!$M$1:$M$36,0),MATCH('מיפוי מלא'!S$1,'מיפוי רשויות עם חרדים'!$M$1:$V$1,0))</f>
        <v>0</v>
      </c>
      <c r="T22" s="48">
        <f>INDEX('מיפוי רשויות עם חרדים'!$M$1:$V$36,MATCH('מיפוי מלא'!$A22,'מיפוי רשויות עם חרדים'!$M$1:$M$36,0),MATCH('מיפוי מלא'!T$1,'מיפוי רשויות עם חרדים'!$M$1:$V$1,0))</f>
        <v>1.0728000000000001E-2</v>
      </c>
      <c r="V22" s="44">
        <f>'1999'!BE22</f>
        <v>0.49701971572673087</v>
      </c>
      <c r="W22" s="44">
        <f>'2003'!AY22</f>
        <v>0.52282515073212743</v>
      </c>
      <c r="X22" s="44">
        <f>'2006'!BA22</f>
        <v>0.49980791394544755</v>
      </c>
      <c r="Y22" s="44">
        <f>'2009'!BD22</f>
        <v>0.49890988372093026</v>
      </c>
      <c r="Z22" s="44">
        <f>'2013'!BD22</f>
        <v>0.51375382050569607</v>
      </c>
      <c r="AA22" s="44">
        <f>'2015'!AW22</f>
        <v>0.53413014608233733</v>
      </c>
      <c r="AB22" s="44">
        <f>AA22</f>
        <v>0.53413014608233733</v>
      </c>
      <c r="AC22" s="44">
        <f t="shared" si="6"/>
        <v>0.77902068992101958</v>
      </c>
      <c r="AD22" s="14">
        <f t="shared" si="7"/>
        <v>5.0658293516100156E-2</v>
      </c>
      <c r="AE22" s="49">
        <f t="shared" si="8"/>
        <v>0.65343356822209808</v>
      </c>
      <c r="AF22" s="44">
        <f t="shared" si="9"/>
        <v>0.51107443845221157</v>
      </c>
      <c r="AG22" s="14">
        <f t="shared" si="10"/>
        <v>1.5160937825621053E-2</v>
      </c>
      <c r="AH22" s="29">
        <f t="shared" si="11"/>
        <v>1.5207309663365967</v>
      </c>
      <c r="AI22" s="45" t="s">
        <v>490</v>
      </c>
      <c r="AL22" s="33" t="s">
        <v>172</v>
      </c>
      <c r="AM22" s="49">
        <v>-1.2303306295860508</v>
      </c>
      <c r="AN22" s="29">
        <v>-0.59408952832458906</v>
      </c>
      <c r="AO22" s="44">
        <v>0.14792403649227331</v>
      </c>
      <c r="AR22" s="52">
        <f>I22*V22</f>
        <v>0.34888960411972969</v>
      </c>
      <c r="AS22" s="52">
        <f t="shared" si="48"/>
        <v>0.3824826717076244</v>
      </c>
      <c r="AT22" s="52">
        <f t="shared" si="49"/>
        <v>0.39822467095194369</v>
      </c>
      <c r="AU22" s="52">
        <f t="shared" si="50"/>
        <v>0.39901191514094742</v>
      </c>
      <c r="AV22" s="52">
        <f t="shared" si="51"/>
        <v>0.42741562644475273</v>
      </c>
      <c r="AW22" s="52">
        <f t="shared" si="52"/>
        <v>0.43377911993097495</v>
      </c>
    </row>
    <row r="23" spans="1:49">
      <c r="A23" s="47" t="s">
        <v>173</v>
      </c>
      <c r="B23" s="25">
        <f>'1999'!AX23</f>
        <v>1244</v>
      </c>
      <c r="C23" s="25">
        <f>'2003'!AR23</f>
        <v>1014</v>
      </c>
      <c r="D23" s="25">
        <f>'2006'!AT23</f>
        <v>891</v>
      </c>
      <c r="E23" s="25">
        <f>'2009'!AW23</f>
        <v>1025</v>
      </c>
      <c r="F23" s="25">
        <f>'2013'!AW23</f>
        <v>1749</v>
      </c>
      <c r="G23" s="25">
        <f>'2015'!AP23</f>
        <v>1966</v>
      </c>
      <c r="H23" t="str">
        <f t="shared" si="5"/>
        <v>ערד</v>
      </c>
      <c r="I23" s="44">
        <f>'1999'!BA23</f>
        <v>0.10059841500889535</v>
      </c>
      <c r="J23" s="44">
        <f>'2003'!AU23</f>
        <v>8.7428867046042427E-2</v>
      </c>
      <c r="K23" s="44">
        <f>'2006'!AW23</f>
        <v>8.5140946010511226E-2</v>
      </c>
      <c r="L23" s="44">
        <f>'2009'!AZ23</f>
        <v>9.544650339882671E-2</v>
      </c>
      <c r="M23" s="44">
        <f>'2013'!AZ23</f>
        <v>0.15385292047853624</v>
      </c>
      <c r="N23" s="44">
        <f>'2015'!AS23</f>
        <v>0.15987639261608522</v>
      </c>
      <c r="O23" s="45" t="s">
        <v>484</v>
      </c>
      <c r="P23" s="45" t="s">
        <v>500</v>
      </c>
      <c r="R23" s="15">
        <f>INDEX('מיפוי רשויות עם חרדים'!$M$1:$V$36,MATCH('מיפוי מלא'!$A23,'מיפוי רשויות עם חרדים'!$M$1:$M$36,0),MATCH('מיפוי מלא'!R$1,'מיפוי רשויות עם חרדים'!$M$1:$V$1,0))</f>
        <v>0.12344400000000001</v>
      </c>
      <c r="S23" s="15">
        <f>INDEX('מיפוי רשויות עם חרדים'!$M$1:$V$36,MATCH('מיפוי מלא'!$A23,'מיפוי רשויות עם חרדים'!$M$1:$M$36,0),MATCH('מיפוי מלא'!S$1,'מיפוי רשויות עם חרדים'!$M$1:$V$1,0))</f>
        <v>0.30792799999999998</v>
      </c>
      <c r="T23" s="15">
        <f>INDEX('מיפוי רשויות עם חרדים'!$M$1:$V$36,MATCH('מיפוי מלא'!$A23,'מיפוי רשויות עם חרדים'!$M$1:$M$36,0),MATCH('מיפוי מלא'!T$1,'מיפוי רשויות עם חרדים'!$M$1:$V$1,0))</f>
        <v>0.276777</v>
      </c>
      <c r="V23" s="44">
        <f>'1999'!BE23</f>
        <v>0.38987138263665594</v>
      </c>
      <c r="W23" s="44">
        <f>'2003'!AY23</f>
        <v>0.61834319526627224</v>
      </c>
      <c r="X23" s="44">
        <f>'2006'!BA23</f>
        <v>0.63524130190796857</v>
      </c>
      <c r="Y23" s="44">
        <f>'2009'!BD23</f>
        <v>0.71219512195121948</v>
      </c>
      <c r="Z23" s="44">
        <f>'2013'!BD23</f>
        <v>0.83990851915380216</v>
      </c>
      <c r="AA23" s="44">
        <f>'2015'!AW23</f>
        <v>0.93438453713123093</v>
      </c>
      <c r="AC23" s="44">
        <f t="shared" si="6"/>
        <v>0.11372400742648286</v>
      </c>
      <c r="AD23" s="14">
        <f t="shared" si="7"/>
        <v>3.3926822600292499E-2</v>
      </c>
      <c r="AE23" s="49">
        <f t="shared" si="8"/>
        <v>1.3603509451310789</v>
      </c>
      <c r="AF23" s="44">
        <f t="shared" si="9"/>
        <v>0.68832400967452489</v>
      </c>
      <c r="AG23" s="14">
        <f t="shared" si="10"/>
        <v>0.19020122792587274</v>
      </c>
      <c r="AH23" s="29">
        <f t="shared" si="11"/>
        <v>1.2936852729079298</v>
      </c>
      <c r="AI23" s="45" t="s">
        <v>500</v>
      </c>
      <c r="AL23" s="50" t="s">
        <v>494</v>
      </c>
      <c r="AM23" s="49">
        <v>-0.99762252018435238</v>
      </c>
      <c r="AN23" s="29">
        <v>1.2276135775444497</v>
      </c>
      <c r="AO23" s="44">
        <v>8.9620834929145923E-2</v>
      </c>
      <c r="AR23" s="52">
        <f>I23*V23</f>
        <v>3.9220443150574151E-2</v>
      </c>
      <c r="AS23" s="52">
        <f t="shared" si="48"/>
        <v>5.4061045007759968E-2</v>
      </c>
      <c r="AT23" s="52">
        <f t="shared" si="49"/>
        <v>5.408504538939321E-2</v>
      </c>
      <c r="AU23" s="52">
        <f t="shared" si="50"/>
        <v>6.7976534127944868E-2</v>
      </c>
      <c r="AV23" s="52">
        <f t="shared" si="51"/>
        <v>0.12922237860661506</v>
      </c>
      <c r="AW23" s="52">
        <f t="shared" si="52"/>
        <v>0.14938602911279172</v>
      </c>
    </row>
    <row r="24" spans="1:49" ht="15.75" thickBot="1">
      <c r="A24" s="51" t="s">
        <v>478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</row>
    <row r="25" spans="1:49" ht="15.75" thickBot="1">
      <c r="A25" s="13" t="s">
        <v>258</v>
      </c>
      <c r="B25">
        <v>1999</v>
      </c>
      <c r="C25">
        <v>2003</v>
      </c>
      <c r="D25">
        <v>2006</v>
      </c>
      <c r="E25">
        <v>2009</v>
      </c>
      <c r="F25">
        <v>2013</v>
      </c>
      <c r="G25">
        <v>2015</v>
      </c>
      <c r="I25">
        <v>1999</v>
      </c>
      <c r="J25">
        <v>2003</v>
      </c>
      <c r="K25">
        <v>2006</v>
      </c>
      <c r="L25">
        <v>2009</v>
      </c>
      <c r="M25">
        <v>2013</v>
      </c>
      <c r="N25">
        <v>2015</v>
      </c>
    </row>
    <row r="26" spans="1:49" ht="15.75" thickBot="1">
      <c r="A26" s="30" t="s">
        <v>231</v>
      </c>
      <c r="B26" s="25">
        <f>'1999'!AY2</f>
        <v>620</v>
      </c>
      <c r="C26" s="25">
        <f>'2003'!AS2</f>
        <v>506</v>
      </c>
      <c r="D26" s="25">
        <f>'2006'!AU2</f>
        <v>633</v>
      </c>
      <c r="E26" s="25">
        <f>'2009'!AX2</f>
        <v>591</v>
      </c>
      <c r="F26" s="25">
        <f>'2013'!AX2</f>
        <v>1249</v>
      </c>
      <c r="G26" s="25">
        <f>'2015'!AQ2</f>
        <v>1299</v>
      </c>
      <c r="I26" s="44">
        <f>'1999'!BB2</f>
        <v>5.8161350844277676E-2</v>
      </c>
      <c r="J26" s="44">
        <f>'2003'!AV2</f>
        <v>5.230514781889601E-2</v>
      </c>
      <c r="K26" s="44">
        <f>'2006'!AX2</f>
        <v>6.762098066445893E-2</v>
      </c>
      <c r="L26" s="44">
        <f>'2009'!BA2</f>
        <v>5.8940859678867058E-2</v>
      </c>
      <c r="M26" s="44">
        <f>'2013'!BA2</f>
        <v>0.11634839310666045</v>
      </c>
      <c r="N26" s="44">
        <f>'2015'!AT2</f>
        <v>0.10431221392435558</v>
      </c>
    </row>
    <row r="27" spans="1:49" ht="15.75" thickBot="1">
      <c r="A27" s="30" t="s">
        <v>246</v>
      </c>
      <c r="B27" s="25">
        <f>'1999'!AY3</f>
        <v>27</v>
      </c>
      <c r="C27" s="25">
        <f>'2003'!AS3</f>
        <v>609</v>
      </c>
      <c r="D27" s="25">
        <f>'2006'!AU3</f>
        <v>1047</v>
      </c>
      <c r="E27" s="25">
        <f>'2009'!AX3</f>
        <v>1301</v>
      </c>
      <c r="F27" s="25">
        <f>'2013'!AX3</f>
        <v>1443</v>
      </c>
      <c r="G27" s="25">
        <f>'2015'!AQ3</f>
        <v>2848</v>
      </c>
      <c r="I27" s="44">
        <f>'1999'!BB3</f>
        <v>0.11020408163265306</v>
      </c>
      <c r="J27" s="44">
        <f>'2003'!AV3</f>
        <v>9.5679497250589163E-2</v>
      </c>
      <c r="K27" s="44">
        <f>'2006'!AX3</f>
        <v>0.10864376880772024</v>
      </c>
      <c r="L27" s="44">
        <f>'2009'!BA3</f>
        <v>0.11265044592605421</v>
      </c>
      <c r="M27" s="44">
        <f>'2013'!BA3</f>
        <v>0.10090203482273967</v>
      </c>
      <c r="N27" s="44">
        <f>'2015'!AT3</f>
        <v>0.19143644551993008</v>
      </c>
      <c r="O27" t="s">
        <v>488</v>
      </c>
    </row>
    <row r="28" spans="1:49" ht="15.75" thickBot="1">
      <c r="A28" s="33" t="s">
        <v>194</v>
      </c>
      <c r="B28" s="25">
        <f>'1999'!AY4</f>
        <v>3997</v>
      </c>
      <c r="C28" s="25">
        <f>'2003'!AS4</f>
        <v>2371</v>
      </c>
      <c r="D28" s="25">
        <f>'2006'!AU4</f>
        <v>3801</v>
      </c>
      <c r="E28" s="25">
        <f>'2009'!AX4</f>
        <v>2758</v>
      </c>
      <c r="F28" s="25">
        <f>'2013'!AX4</f>
        <v>8406</v>
      </c>
      <c r="G28" s="25">
        <f>'2015'!AQ4</f>
        <v>9666</v>
      </c>
      <c r="I28" s="44">
        <f>'1999'!BB4</f>
        <v>4.7171147355252907E-2</v>
      </c>
      <c r="J28" s="44">
        <f>'2003'!AV4</f>
        <v>2.7643698262795849E-2</v>
      </c>
      <c r="K28" s="44">
        <f>'2006'!AX4</f>
        <v>4.4631534451176555E-2</v>
      </c>
      <c r="L28" s="44">
        <f>'2009'!BA4</f>
        <v>2.9100194141976871E-2</v>
      </c>
      <c r="M28" s="44">
        <f>'2013'!BA4</f>
        <v>8.139512365164514E-2</v>
      </c>
      <c r="N28" s="44">
        <f>'2015'!AT4</f>
        <v>8.5386429688259144E-2</v>
      </c>
      <c r="O28" t="s">
        <v>488</v>
      </c>
    </row>
    <row r="29" spans="1:49" ht="15.75" thickBot="1">
      <c r="A29" s="33" t="s">
        <v>235</v>
      </c>
      <c r="B29" s="25">
        <f>'1999'!AY5</f>
        <v>741</v>
      </c>
      <c r="C29" s="25">
        <f>'2003'!AS5</f>
        <v>546</v>
      </c>
      <c r="D29" s="25">
        <f>'2006'!AU5</f>
        <v>718</v>
      </c>
      <c r="E29" s="25">
        <f>'2009'!AX5</f>
        <v>539</v>
      </c>
      <c r="F29" s="25">
        <f>'2013'!AX5</f>
        <v>1431</v>
      </c>
      <c r="G29" s="25">
        <f>'2015'!AQ5</f>
        <v>917</v>
      </c>
      <c r="I29" s="44">
        <f>'1999'!BB5</f>
        <v>9.0553586704142736E-2</v>
      </c>
      <c r="J29" s="44">
        <f>'2003'!AV5</f>
        <v>7.7359025219608954E-2</v>
      </c>
      <c r="K29" s="44">
        <f>'2006'!AX5</f>
        <v>0.10925136944613512</v>
      </c>
      <c r="L29" s="44">
        <f>'2009'!BA5</f>
        <v>7.6443057722308888E-2</v>
      </c>
      <c r="M29" s="44">
        <f>'2013'!BA5</f>
        <v>0.17216073147256977</v>
      </c>
      <c r="N29" s="44">
        <f>'2015'!AT5</f>
        <v>9.8485662120073036E-2</v>
      </c>
    </row>
    <row r="30" spans="1:49" ht="15.75" thickBot="1">
      <c r="A30" s="30" t="s">
        <v>243</v>
      </c>
      <c r="B30" s="25">
        <f>'1999'!AY6</f>
        <v>1746</v>
      </c>
      <c r="C30" s="25">
        <f>'2003'!AS6</f>
        <v>2006</v>
      </c>
      <c r="D30" s="25">
        <f>'2006'!AU6</f>
        <v>3099</v>
      </c>
      <c r="E30" s="25">
        <f>'2009'!AX6</f>
        <v>3226</v>
      </c>
      <c r="F30" s="25">
        <f>'2013'!AX6</f>
        <v>5129</v>
      </c>
      <c r="G30" s="25">
        <f>'2015'!AQ6</f>
        <v>5474</v>
      </c>
      <c r="I30" s="44">
        <f>'1999'!BB6</f>
        <v>0.11520190023752969</v>
      </c>
      <c r="J30" s="44">
        <f>'2003'!AV6</f>
        <v>9.9292184329060035E-2</v>
      </c>
      <c r="K30" s="44">
        <f>'2006'!AX6</f>
        <v>0.14301536757579952</v>
      </c>
      <c r="L30" s="44">
        <f>'2009'!BA6</f>
        <v>0.13744621021686337</v>
      </c>
      <c r="M30" s="44">
        <f>'2013'!BA6</f>
        <v>0.17331801439529618</v>
      </c>
      <c r="N30" s="44">
        <f>'2015'!AT6</f>
        <v>0.16157978629198891</v>
      </c>
    </row>
    <row r="31" spans="1:49" ht="27" thickBot="1">
      <c r="A31" s="30" t="s">
        <v>424</v>
      </c>
      <c r="B31" s="25">
        <f>'1999'!AY7</f>
        <v>224</v>
      </c>
      <c r="C31" s="25">
        <f>'2003'!AS7</f>
        <v>471</v>
      </c>
      <c r="D31" s="25">
        <f>'2006'!AU7</f>
        <v>141</v>
      </c>
      <c r="E31" s="25">
        <f>'2009'!AX7</f>
        <v>804</v>
      </c>
      <c r="F31" s="25">
        <f>'2013'!AX7</f>
        <v>891</v>
      </c>
      <c r="G31" s="25">
        <f>'2015'!AQ7</f>
        <v>2350</v>
      </c>
      <c r="I31" s="44">
        <f>'1999'!BB7</f>
        <v>5.2892561983471073E-2</v>
      </c>
      <c r="J31" s="44">
        <f>'2003'!AV7</f>
        <v>7.6262953367875641E-2</v>
      </c>
      <c r="K31" s="44">
        <f>'2006'!AX7</f>
        <v>1.8125723100655612E-2</v>
      </c>
      <c r="L31" s="44">
        <f>'2009'!BA7</f>
        <v>8.2208588957055212E-2</v>
      </c>
      <c r="M31" s="44">
        <f>'2013'!BA7</f>
        <v>6.3656497820961638E-2</v>
      </c>
      <c r="N31" s="44">
        <f>'2015'!AT7</f>
        <v>0.1470956434651978</v>
      </c>
      <c r="O31" t="s">
        <v>488</v>
      </c>
    </row>
    <row r="32" spans="1:49" ht="15.75" thickBot="1">
      <c r="A32" s="30" t="s">
        <v>252</v>
      </c>
      <c r="B32" s="25">
        <f>'1999'!AY8</f>
        <v>5547</v>
      </c>
      <c r="C32" s="25">
        <f>'2003'!AS8</f>
        <v>4182</v>
      </c>
      <c r="D32" s="25">
        <f>'2006'!AU8</f>
        <v>3629</v>
      </c>
      <c r="E32" s="25">
        <f>'2009'!AX8</f>
        <v>3524</v>
      </c>
      <c r="F32" s="25">
        <f>'2013'!AX8</f>
        <v>3733</v>
      </c>
      <c r="G32" s="25">
        <f>'2015'!AQ8</f>
        <v>6171</v>
      </c>
      <c r="I32" s="44">
        <f>'1999'!BB8</f>
        <v>9.2317677994874017E-2</v>
      </c>
      <c r="J32" s="44">
        <f>'2003'!AV8</f>
        <v>6.9893371661597078E-2</v>
      </c>
      <c r="K32" s="44">
        <f>'2006'!AX8</f>
        <v>5.998148821526561E-2</v>
      </c>
      <c r="L32" s="44">
        <f>'2009'!BA8</f>
        <v>5.5554679740828908E-2</v>
      </c>
      <c r="M32" s="44">
        <f>'2013'!BA8</f>
        <v>4.9675968435200342E-2</v>
      </c>
      <c r="N32" s="44">
        <f>'2015'!AT8</f>
        <v>7.8490479642843516E-2</v>
      </c>
    </row>
    <row r="33" spans="1:15" ht="15.75" thickBot="1">
      <c r="A33" s="33" t="s">
        <v>230</v>
      </c>
      <c r="B33" s="25">
        <f>'1999'!AY9</f>
        <v>539</v>
      </c>
      <c r="C33" s="25">
        <f>'2003'!AS9</f>
        <v>294</v>
      </c>
      <c r="D33" s="25">
        <f>'2006'!AU9</f>
        <v>666</v>
      </c>
      <c r="E33" s="25">
        <f>'2009'!AX9</f>
        <v>442</v>
      </c>
      <c r="F33" s="25">
        <f>'2013'!AX9</f>
        <v>1306</v>
      </c>
      <c r="G33" s="25">
        <f>'2015'!AQ9</f>
        <v>1412</v>
      </c>
      <c r="I33" s="44">
        <f>'1999'!BB9</f>
        <v>0.10908722930580854</v>
      </c>
      <c r="J33" s="44">
        <f>'2003'!AV9</f>
        <v>5.8022498519834223E-2</v>
      </c>
      <c r="K33" s="44">
        <f>'2006'!AX9</f>
        <v>0.13597386688444263</v>
      </c>
      <c r="L33" s="44">
        <f>'2009'!BA9</f>
        <v>8.3998479665526413E-2</v>
      </c>
      <c r="M33" s="44">
        <f>'2013'!BA9</f>
        <v>0.18946757580153778</v>
      </c>
      <c r="N33" s="44">
        <f>'2015'!AT9</f>
        <v>0.1809792360933094</v>
      </c>
    </row>
    <row r="34" spans="1:15" ht="27" thickBot="1">
      <c r="A34" s="35" t="s">
        <v>234</v>
      </c>
      <c r="B34" s="25">
        <f>'1999'!AY10</f>
        <v>469</v>
      </c>
      <c r="C34" s="25">
        <f>'2003'!AS10</f>
        <v>352</v>
      </c>
      <c r="D34" s="25">
        <f>'2006'!AU10</f>
        <v>314</v>
      </c>
      <c r="E34" s="25">
        <f>'2009'!AX10</f>
        <v>286</v>
      </c>
      <c r="F34" s="25">
        <f>'2013'!AX10</f>
        <v>642</v>
      </c>
      <c r="G34" s="25">
        <f>'2015'!AQ10</f>
        <v>470</v>
      </c>
      <c r="I34" s="44">
        <f>'1999'!BB10</f>
        <v>0.10142733564013841</v>
      </c>
      <c r="J34" s="44">
        <f>'2003'!AV10</f>
        <v>8.6190009794319289E-2</v>
      </c>
      <c r="K34" s="44">
        <f>'2006'!AX10</f>
        <v>8.276225619399051E-2</v>
      </c>
      <c r="L34" s="44">
        <f>'2009'!BA10</f>
        <v>7.3370959466393021E-2</v>
      </c>
      <c r="M34" s="44">
        <f>'2013'!BA10</f>
        <v>0.14531462200090539</v>
      </c>
      <c r="N34" s="44">
        <f>'2015'!AT10</f>
        <v>9.6449825569464395E-2</v>
      </c>
    </row>
    <row r="35" spans="1:15" ht="15.75" thickBot="1">
      <c r="A35" s="30" t="s">
        <v>227</v>
      </c>
      <c r="B35" s="25">
        <f>'1999'!AY11</f>
        <v>1516</v>
      </c>
      <c r="C35" s="25">
        <f>'2003'!AS11</f>
        <v>999</v>
      </c>
      <c r="D35" s="25">
        <f>'2006'!AU11</f>
        <v>1169</v>
      </c>
      <c r="E35" s="25">
        <f>'2009'!AX11</f>
        <v>787</v>
      </c>
      <c r="F35" s="25">
        <f>'2013'!AX11</f>
        <v>2077</v>
      </c>
      <c r="G35" s="25">
        <f>'2015'!AQ11</f>
        <v>1665</v>
      </c>
      <c r="I35" s="44">
        <f>'1999'!BB11</f>
        <v>7.3268570876226374E-2</v>
      </c>
      <c r="J35" s="44">
        <f>'2003'!AV11</f>
        <v>5.7056371009195271E-2</v>
      </c>
      <c r="K35" s="44">
        <f>'2006'!AX11</f>
        <v>7.7412091914442746E-2</v>
      </c>
      <c r="L35" s="44">
        <f>'2009'!BA11</f>
        <v>4.9098508952523552E-2</v>
      </c>
      <c r="M35" s="44">
        <f>'2013'!BA11</f>
        <v>0.11731149392826885</v>
      </c>
      <c r="N35" s="44">
        <f>'2015'!AT11</f>
        <v>8.2348286265393936E-2</v>
      </c>
    </row>
    <row r="36" spans="1:15" ht="15.75" thickBot="1">
      <c r="A36" s="30" t="s">
        <v>229</v>
      </c>
      <c r="B36" s="25">
        <f>'1999'!AY12</f>
        <v>210</v>
      </c>
      <c r="C36" s="25">
        <f>'2003'!AS12</f>
        <v>107</v>
      </c>
      <c r="D36" s="25">
        <f>'2006'!AU12</f>
        <v>103</v>
      </c>
      <c r="E36" s="25">
        <f>'2009'!AX12</f>
        <v>84</v>
      </c>
      <c r="F36" s="25">
        <f>'2013'!AX12</f>
        <v>179</v>
      </c>
      <c r="G36" s="25">
        <f>'2015'!AQ12</f>
        <v>201</v>
      </c>
      <c r="I36" s="44">
        <f>'1999'!BB12</f>
        <v>0.17573221757322174</v>
      </c>
      <c r="J36" s="44">
        <f>'2003'!AV12</f>
        <v>8.7776866283839211E-2</v>
      </c>
      <c r="K36" s="44">
        <f>'2006'!AX12</f>
        <v>8.259823576583801E-2</v>
      </c>
      <c r="L36" s="44">
        <f>'2009'!BA12</f>
        <v>6.1628760088041086E-2</v>
      </c>
      <c r="M36" s="44">
        <f>'2013'!BA12</f>
        <v>0.11015384615384616</v>
      </c>
      <c r="N36" s="44">
        <f>'2015'!AT12</f>
        <v>0.11349520045172219</v>
      </c>
    </row>
    <row r="37" spans="1:15" ht="15.75" thickBot="1">
      <c r="A37" s="13" t="s">
        <v>205</v>
      </c>
      <c r="B37" s="25">
        <f>'1999'!AY13</f>
        <v>405</v>
      </c>
      <c r="C37" s="25">
        <f>'2003'!AS13</f>
        <v>304</v>
      </c>
      <c r="D37" s="25">
        <f>'2006'!AU13</f>
        <v>413</v>
      </c>
      <c r="E37" s="25">
        <f>'2009'!AX13</f>
        <v>350</v>
      </c>
      <c r="F37" s="25">
        <f>'2013'!AX13</f>
        <v>661</v>
      </c>
      <c r="G37" s="25">
        <f>'2015'!AQ13</f>
        <v>566</v>
      </c>
      <c r="I37" s="44">
        <f>'1999'!BB13</f>
        <v>9.3880389429763567E-2</v>
      </c>
      <c r="J37" s="44">
        <f>'2003'!AV13</f>
        <v>8.3447707933022239E-2</v>
      </c>
      <c r="K37" s="44">
        <f>'2006'!AX13</f>
        <v>0.13413445924001299</v>
      </c>
      <c r="L37" s="44">
        <f>'2009'!BA13</f>
        <v>0.10558069381598793</v>
      </c>
      <c r="M37" s="44">
        <f>'2013'!BA13</f>
        <v>0.1761257660538236</v>
      </c>
      <c r="N37" s="44">
        <f>'2015'!AT13</f>
        <v>0.13734530453773355</v>
      </c>
    </row>
    <row r="38" spans="1:15" ht="15.75" thickBot="1">
      <c r="A38" s="30" t="s">
        <v>239</v>
      </c>
      <c r="B38" s="25">
        <f>'1999'!AY14</f>
        <v>25879</v>
      </c>
      <c r="C38" s="25">
        <f>'2003'!AS14</f>
        <v>19888</v>
      </c>
      <c r="D38" s="25">
        <f>'2006'!AU14</f>
        <v>25941</v>
      </c>
      <c r="E38" s="25">
        <f>'2009'!AX14</f>
        <v>23204</v>
      </c>
      <c r="F38" s="25">
        <f>'2013'!AX14</f>
        <v>36739</v>
      </c>
      <c r="G38" s="25">
        <f>'2015'!AQ14</f>
        <v>39596</v>
      </c>
      <c r="I38" s="44">
        <f>'1999'!BB14</f>
        <v>0.11591989213837464</v>
      </c>
      <c r="J38" s="44">
        <f>'2003'!AV14</f>
        <v>9.4279605777754599E-2</v>
      </c>
      <c r="K38" s="44">
        <f>'2006'!AX14</f>
        <v>0.12412139887175413</v>
      </c>
      <c r="L38" s="44">
        <f>'2009'!BA14</f>
        <v>0.10755389514375902</v>
      </c>
      <c r="M38" s="44">
        <f>'2013'!BA14</f>
        <v>0.1523561099614745</v>
      </c>
      <c r="N38" s="44">
        <f>'2015'!AT14</f>
        <v>0.15510447106382647</v>
      </c>
    </row>
    <row r="39" spans="1:15" ht="15.75" thickBot="1">
      <c r="A39" s="33" t="s">
        <v>309</v>
      </c>
      <c r="B39" s="25">
        <f>'1999'!AY15</f>
        <v>789</v>
      </c>
      <c r="C39" s="25">
        <f>'2003'!AS15</f>
        <v>1210</v>
      </c>
      <c r="D39" s="25">
        <f>'2006'!AU15</f>
        <v>599</v>
      </c>
      <c r="E39" s="25">
        <f>'2009'!AX15</f>
        <v>1413</v>
      </c>
      <c r="F39" s="25">
        <f>'2013'!AX15</f>
        <v>1389</v>
      </c>
      <c r="G39" s="25">
        <f>'2015'!AQ15</f>
        <v>2047</v>
      </c>
      <c r="I39" s="44">
        <f>'1999'!BB15</f>
        <v>0.55957446808510636</v>
      </c>
      <c r="J39" s="44">
        <f>'2003'!AV15</f>
        <v>0.7821590174531351</v>
      </c>
      <c r="K39" s="44">
        <f>'2006'!AX15</f>
        <v>0.35193889541715628</v>
      </c>
      <c r="L39" s="44">
        <f>'2009'!BA15</f>
        <v>0.72535934291581106</v>
      </c>
      <c r="M39" s="44">
        <f>'2013'!BA15</f>
        <v>0.5836134453781513</v>
      </c>
      <c r="N39" s="44">
        <f>'2015'!AT15</f>
        <v>0.7839908081194944</v>
      </c>
    </row>
    <row r="40" spans="1:15" ht="27" thickBot="1">
      <c r="A40" s="30" t="s">
        <v>254</v>
      </c>
      <c r="B40" s="25">
        <f>'1999'!AY16</f>
        <v>74</v>
      </c>
      <c r="C40" s="25">
        <f>'2003'!AS16</f>
        <v>160</v>
      </c>
      <c r="D40" s="25">
        <f>'2006'!AU16</f>
        <v>141</v>
      </c>
      <c r="E40" s="25">
        <f>'2009'!AX16</f>
        <v>289</v>
      </c>
      <c r="F40" s="25">
        <f>'2013'!AX16</f>
        <v>468</v>
      </c>
      <c r="G40" s="25">
        <f>'2015'!AQ16</f>
        <v>1077</v>
      </c>
      <c r="I40" s="44">
        <f>'1999'!BB16</f>
        <v>1.8815153826595474E-2</v>
      </c>
      <c r="J40" s="44">
        <f>'2003'!AV16</f>
        <v>1.999000499750125E-2</v>
      </c>
      <c r="K40" s="44">
        <f>'2006'!AX16</f>
        <v>1.3347216963271489E-2</v>
      </c>
      <c r="L40" s="44">
        <f>'2009'!BA16</f>
        <v>2.1289134438305709E-2</v>
      </c>
      <c r="M40" s="44">
        <f>'2013'!BA16</f>
        <v>2.4809160305343511E-2</v>
      </c>
      <c r="N40" s="44">
        <f>'2015'!AT16</f>
        <v>5.4213228631833282E-2</v>
      </c>
      <c r="O40" t="s">
        <v>488</v>
      </c>
    </row>
    <row r="41" spans="1:15" ht="15.75" thickBot="1">
      <c r="A41" s="33" t="s">
        <v>210</v>
      </c>
      <c r="B41" s="25">
        <f>'1999'!AY17</f>
        <v>663</v>
      </c>
      <c r="C41" s="25">
        <f>'2003'!AS17</f>
        <v>607</v>
      </c>
      <c r="D41" s="25">
        <f>'2006'!AU17</f>
        <v>780</v>
      </c>
      <c r="E41" s="25">
        <f>'2009'!AX17</f>
        <v>800</v>
      </c>
      <c r="F41" s="25">
        <f>'2013'!AX17</f>
        <v>1656</v>
      </c>
      <c r="G41" s="25">
        <f>'2015'!AQ17</f>
        <v>3641</v>
      </c>
      <c r="I41" s="44">
        <f>'1999'!BB17</f>
        <v>6.9863013698630141E-2</v>
      </c>
      <c r="J41" s="44">
        <f>'2003'!AV17</f>
        <v>6.1730906132411272E-2</v>
      </c>
      <c r="K41" s="44">
        <f>'2006'!AX17</f>
        <v>7.7890952666267221E-2</v>
      </c>
      <c r="L41" s="44">
        <f>'2009'!BA17</f>
        <v>7.345514645119823E-2</v>
      </c>
      <c r="M41" s="44">
        <f>'2013'!BA17</f>
        <v>0.12543554006968641</v>
      </c>
      <c r="N41" s="44">
        <f>'2015'!AT17</f>
        <v>0.24933232897349861</v>
      </c>
      <c r="O41" t="s">
        <v>488</v>
      </c>
    </row>
    <row r="42" spans="1:15" ht="15.75" thickBot="1">
      <c r="A42" s="30" t="s">
        <v>249</v>
      </c>
      <c r="B42" s="25">
        <f>'1999'!AY18</f>
        <v>139</v>
      </c>
      <c r="C42" s="25">
        <f>'2003'!AS18</f>
        <v>148</v>
      </c>
      <c r="D42" s="25">
        <f>'2006'!AU18</f>
        <v>63</v>
      </c>
      <c r="E42" s="25">
        <f>'2009'!AX18</f>
        <v>210</v>
      </c>
      <c r="F42" s="25">
        <f>'2013'!AX18</f>
        <v>244</v>
      </c>
      <c r="G42" s="25">
        <f>'2015'!AQ18</f>
        <v>424</v>
      </c>
      <c r="I42" s="44">
        <f>'1999'!BB18</f>
        <v>0.12268314210061783</v>
      </c>
      <c r="J42" s="44">
        <f>'2003'!AV18</f>
        <v>0.15761448349307774</v>
      </c>
      <c r="K42" s="44">
        <f>'2006'!AX18</f>
        <v>6.6176470588235295E-2</v>
      </c>
      <c r="L42" s="44">
        <f>'2009'!BA18</f>
        <v>0.19090909090909092</v>
      </c>
      <c r="M42" s="44">
        <f>'2013'!BA18</f>
        <v>0.18769230769230769</v>
      </c>
      <c r="N42" s="44">
        <f>'2015'!AT18</f>
        <v>0.30724637681159422</v>
      </c>
      <c r="O42" t="s">
        <v>488</v>
      </c>
    </row>
    <row r="43" spans="1:15" ht="15.75" thickBot="1">
      <c r="A43" s="30" t="s">
        <v>238</v>
      </c>
      <c r="B43" s="25">
        <f>'1999'!AY19</f>
        <v>1612</v>
      </c>
      <c r="C43" s="25">
        <f>'2003'!AS19</f>
        <v>1485</v>
      </c>
      <c r="D43" s="25">
        <f>'2006'!AU19</f>
        <v>1070</v>
      </c>
      <c r="E43" s="25">
        <f>'2009'!AX19</f>
        <v>1844</v>
      </c>
      <c r="F43" s="25">
        <f>'2013'!AX19</f>
        <v>2856</v>
      </c>
      <c r="G43" s="25">
        <f>'2015'!AQ19</f>
        <v>3281</v>
      </c>
      <c r="I43" s="44">
        <f>'1999'!BB19</f>
        <v>0.13159183673469388</v>
      </c>
      <c r="J43" s="44">
        <f>'2003'!AV19</f>
        <v>0.13071032479535252</v>
      </c>
      <c r="K43" s="44">
        <f>'2006'!AX19</f>
        <v>0.10135455148242872</v>
      </c>
      <c r="L43" s="44">
        <f>'2009'!BA19</f>
        <v>0.17099406528189912</v>
      </c>
      <c r="M43" s="44">
        <f>'2013'!BA19</f>
        <v>0.22614617151001662</v>
      </c>
      <c r="N43" s="44">
        <f>'2015'!AT19</f>
        <v>0.23284365907316726</v>
      </c>
      <c r="O43" t="s">
        <v>488</v>
      </c>
    </row>
    <row r="44" spans="1:15" ht="27" thickBot="1">
      <c r="A44" s="30" t="s">
        <v>425</v>
      </c>
      <c r="B44" s="25">
        <f>'1999'!AY20</f>
        <v>36</v>
      </c>
      <c r="C44" s="25">
        <f>'2003'!AS20</f>
        <v>66</v>
      </c>
      <c r="D44" s="25">
        <f>'2006'!AU20</f>
        <v>42</v>
      </c>
      <c r="E44" s="25">
        <f>'2009'!AX20</f>
        <v>62</v>
      </c>
      <c r="F44" s="25">
        <f>'2013'!AX20</f>
        <v>88</v>
      </c>
      <c r="G44" s="25">
        <f>'2015'!AQ20</f>
        <v>182</v>
      </c>
      <c r="I44" s="44">
        <f>'1999'!BB20</f>
        <v>4.2806183115338882E-2</v>
      </c>
      <c r="J44" s="44">
        <f>'2003'!AV20</f>
        <v>6.7761806981519512E-2</v>
      </c>
      <c r="K44" s="44">
        <f>'2006'!AX20</f>
        <v>3.9585296889726673E-2</v>
      </c>
      <c r="L44" s="44">
        <f>'2009'!BA20</f>
        <v>5.1839464882943144E-2</v>
      </c>
      <c r="M44" s="44">
        <f>'2013'!BA20</f>
        <v>5.4287476866132015E-2</v>
      </c>
      <c r="N44" s="44">
        <f>'2015'!AT20</f>
        <v>0.10111111111111111</v>
      </c>
      <c r="O44" t="s">
        <v>488</v>
      </c>
    </row>
    <row r="45" spans="1:15" ht="27" thickBot="1">
      <c r="A45" s="33" t="s">
        <v>345</v>
      </c>
      <c r="B45" s="25">
        <f>'1999'!AY21</f>
        <v>1178</v>
      </c>
      <c r="C45" s="25">
        <f>'2003'!AS21</f>
        <v>1224</v>
      </c>
      <c r="D45" s="25">
        <f>'2006'!AU21</f>
        <v>842</v>
      </c>
      <c r="E45" s="25">
        <f>'2009'!AX21</f>
        <v>1675</v>
      </c>
      <c r="F45" s="25">
        <f>'2013'!AX21</f>
        <v>2436</v>
      </c>
      <c r="G45" s="25">
        <f>'2015'!AQ21</f>
        <v>2462</v>
      </c>
      <c r="I45" s="44">
        <f>'1999'!BB21</f>
        <v>0.12008154943934761</v>
      </c>
      <c r="J45" s="44">
        <f>'2003'!AV21</f>
        <v>0.14332552693208431</v>
      </c>
      <c r="K45" s="44">
        <f>'2006'!AX21</f>
        <v>0.10913804277381724</v>
      </c>
      <c r="L45" s="44">
        <f>'2009'!BA21</f>
        <v>0.2006949436855979</v>
      </c>
      <c r="M45" s="44">
        <f>'2013'!BA21</f>
        <v>0.25499842981262433</v>
      </c>
      <c r="N45" s="44">
        <f>'2015'!AT21</f>
        <v>0.22919381865574381</v>
      </c>
    </row>
    <row r="46" spans="1:15" ht="15.75" thickBot="1">
      <c r="A46" s="30" t="s">
        <v>250</v>
      </c>
      <c r="B46" s="25">
        <f>'1999'!AY22</f>
        <v>149</v>
      </c>
      <c r="C46" s="25">
        <f>'2003'!AS22</f>
        <v>104</v>
      </c>
      <c r="D46" s="25">
        <f>'2006'!AU22</f>
        <v>122</v>
      </c>
      <c r="E46" s="25">
        <f>'2009'!AX22</f>
        <v>93</v>
      </c>
      <c r="F46" s="25">
        <f>'2013'!AX22</f>
        <v>170</v>
      </c>
      <c r="G46" s="25">
        <f>'2015'!AQ22</f>
        <v>264</v>
      </c>
      <c r="I46" s="44">
        <f>'1999'!BB22</f>
        <v>4.7956227872545866E-2</v>
      </c>
      <c r="J46" s="44">
        <f>'2003'!AV22</f>
        <v>3.2766225582860742E-2</v>
      </c>
      <c r="K46" s="44">
        <f>'2006'!AX22</f>
        <v>3.7343128252219158E-2</v>
      </c>
      <c r="L46" s="44">
        <f>'2009'!BA22</f>
        <v>2.7027027027027029E-2</v>
      </c>
      <c r="M46" s="44">
        <f>'2013'!BA22</f>
        <v>3.9297272306981046E-2</v>
      </c>
      <c r="N46" s="44">
        <f>'2015'!AT22</f>
        <v>5.6945642795513375E-2</v>
      </c>
    </row>
    <row r="47" spans="1:15">
      <c r="A47" s="47" t="s">
        <v>173</v>
      </c>
      <c r="B47" s="25">
        <f>'1999'!AY23</f>
        <v>507</v>
      </c>
      <c r="C47" s="25">
        <f>'2003'!AS23</f>
        <v>276</v>
      </c>
      <c r="D47" s="25">
        <f>'2006'!AU23</f>
        <v>331</v>
      </c>
      <c r="E47" s="25">
        <f>'2009'!AX23</f>
        <v>393</v>
      </c>
      <c r="F47" s="25">
        <f>'2013'!AX23</f>
        <v>934</v>
      </c>
      <c r="G47" s="25">
        <f>'2015'!AQ23</f>
        <v>818</v>
      </c>
      <c r="I47" s="44">
        <f>'1999'!BB23</f>
        <v>4.0999514798641438E-2</v>
      </c>
      <c r="J47" s="44">
        <f>'2003'!AV23</f>
        <v>2.379720641489912E-2</v>
      </c>
      <c r="K47" s="44">
        <f>'2006'!AX23</f>
        <v>3.1629240324892498E-2</v>
      </c>
      <c r="L47" s="44">
        <f>'2009'!BA23</f>
        <v>3.6595586181208679E-2</v>
      </c>
      <c r="M47" s="44">
        <f>'2013'!BA23</f>
        <v>8.2160450387051373E-2</v>
      </c>
      <c r="N47" s="44">
        <f>'2015'!AT23</f>
        <v>6.6520289501504432E-2</v>
      </c>
    </row>
    <row r="48" spans="1:15" ht="15.75" thickBot="1">
      <c r="A48" s="51" t="s">
        <v>499</v>
      </c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</row>
    <row r="49" spans="1:14" ht="15.75" thickBot="1">
      <c r="A49" s="13" t="s">
        <v>258</v>
      </c>
      <c r="B49">
        <v>1999</v>
      </c>
      <c r="C49">
        <v>2003</v>
      </c>
      <c r="D49">
        <v>2006</v>
      </c>
      <c r="E49">
        <v>2009</v>
      </c>
      <c r="F49">
        <v>2013</v>
      </c>
      <c r="G49">
        <v>2015</v>
      </c>
      <c r="I49">
        <v>1999</v>
      </c>
      <c r="J49">
        <v>2003</v>
      </c>
      <c r="K49">
        <v>2006</v>
      </c>
      <c r="L49">
        <v>2009</v>
      </c>
      <c r="M49">
        <v>2013</v>
      </c>
      <c r="N49">
        <v>2015</v>
      </c>
    </row>
    <row r="50" spans="1:14" ht="15.75" thickBot="1">
      <c r="A50" s="30" t="s">
        <v>231</v>
      </c>
      <c r="B50" s="25">
        <f>'1999'!AZ2</f>
        <v>1180</v>
      </c>
      <c r="C50" s="25">
        <f>'2003'!AT2</f>
        <v>2642</v>
      </c>
      <c r="D50" s="25">
        <f>'2006'!AV2</f>
        <v>2467</v>
      </c>
      <c r="E50">
        <f>'2009'!AT2</f>
        <v>4215</v>
      </c>
      <c r="F50" s="25">
        <f>'2013'!AY2</f>
        <v>2924</v>
      </c>
      <c r="G50" s="25">
        <f>'2015'!AR2</f>
        <v>5010</v>
      </c>
      <c r="I50" s="44">
        <f>'1999'!BC2</f>
        <v>0.11069418386491557</v>
      </c>
      <c r="J50" s="44">
        <f>'2003'!AW2</f>
        <v>0.27310316311763488</v>
      </c>
      <c r="K50" s="44">
        <f>'2006'!AY2</f>
        <v>0.26354022006195921</v>
      </c>
      <c r="L50" s="44">
        <f>'2009'!BB2</f>
        <v>0.42036501446095542</v>
      </c>
      <c r="M50" s="44">
        <f>'2013'!BB2</f>
        <v>0.27238006520726593</v>
      </c>
      <c r="N50" s="44">
        <f>'2015'!AU2</f>
        <v>0.40231269573596723</v>
      </c>
    </row>
    <row r="51" spans="1:14" ht="15.75" thickBot="1">
      <c r="A51" s="30" t="s">
        <v>246</v>
      </c>
      <c r="B51" s="25">
        <f>'1999'!AZ3</f>
        <v>3</v>
      </c>
      <c r="C51" s="25">
        <f>'2003'!AT3</f>
        <v>224</v>
      </c>
      <c r="D51" s="25">
        <f>'2006'!AV3</f>
        <v>138</v>
      </c>
      <c r="E51">
        <f>'2009'!AT3</f>
        <v>534</v>
      </c>
      <c r="F51" s="25">
        <f>'2013'!AY3</f>
        <v>239</v>
      </c>
      <c r="G51" s="25">
        <f>'2015'!AR3</f>
        <v>676</v>
      </c>
      <c r="I51" s="44">
        <f>'1999'!BC3</f>
        <v>1.2244897959183673E-2</v>
      </c>
      <c r="J51" s="44">
        <f>'2003'!AW3</f>
        <v>3.5192458758837392E-2</v>
      </c>
      <c r="K51" s="44">
        <f>'2006'!AY3</f>
        <v>1.4319809069212411E-2</v>
      </c>
      <c r="L51" s="44">
        <f>'2009'!BB3</f>
        <v>4.6237769503853145E-2</v>
      </c>
      <c r="M51" s="44">
        <f>'2013'!BB3</f>
        <v>1.6712118033703937E-2</v>
      </c>
      <c r="N51" s="44">
        <f>'2015'!AU3</f>
        <v>4.5439268669758691E-2</v>
      </c>
    </row>
    <row r="52" spans="1:14" ht="15.75" thickBot="1">
      <c r="A52" s="33" t="s">
        <v>194</v>
      </c>
      <c r="B52" s="25">
        <f>'1999'!AZ4</f>
        <v>9237</v>
      </c>
      <c r="C52" s="25">
        <f>'2003'!AT4</f>
        <v>27056</v>
      </c>
      <c r="D52" s="25">
        <f>'2006'!AV4</f>
        <v>25561</v>
      </c>
      <c r="E52">
        <f>'2009'!AT4</f>
        <v>47884</v>
      </c>
      <c r="F52" s="25">
        <f>'2013'!AY4</f>
        <v>37325</v>
      </c>
      <c r="G52" s="25">
        <f>'2015'!AR4</f>
        <v>50780</v>
      </c>
      <c r="I52" s="44">
        <f>'1999'!BC4</f>
        <v>0.10901173082823896</v>
      </c>
      <c r="J52" s="44">
        <f>'2003'!AW4</f>
        <v>0.31544829194356999</v>
      </c>
      <c r="K52" s="44">
        <f>'2006'!AY4</f>
        <v>0.30013855619745433</v>
      </c>
      <c r="L52" s="44">
        <f>'2009'!BB4</f>
        <v>0.50523339242002197</v>
      </c>
      <c r="M52" s="44">
        <f>'2013'!BB4</f>
        <v>0.3614172008443558</v>
      </c>
      <c r="N52" s="44">
        <f>'2015'!AU4</f>
        <v>0.44857468441649073</v>
      </c>
    </row>
    <row r="53" spans="1:14" ht="15.75" thickBot="1">
      <c r="A53" s="33" t="s">
        <v>235</v>
      </c>
      <c r="B53" s="25">
        <f>'1999'!AZ5</f>
        <v>1584</v>
      </c>
      <c r="C53" s="25">
        <f>'2003'!AT5</f>
        <v>3031</v>
      </c>
      <c r="D53" s="25">
        <f>'2006'!AV5</f>
        <v>1452</v>
      </c>
      <c r="E53">
        <f>'2009'!AT5</f>
        <v>3449</v>
      </c>
      <c r="F53" s="25">
        <f>'2013'!AY5</f>
        <v>2922</v>
      </c>
      <c r="G53" s="25">
        <f>'2015'!AR5</f>
        <v>4978</v>
      </c>
      <c r="I53" s="44">
        <f>'1999'!BC5</f>
        <v>0.19357203959428082</v>
      </c>
      <c r="J53" s="44">
        <f>'2003'!AW5</f>
        <v>0.42944176820629071</v>
      </c>
      <c r="K53" s="44">
        <f>'2006'!AY5</f>
        <v>0.22093730979914791</v>
      </c>
      <c r="L53" s="44">
        <f>'2009'!BB5</f>
        <v>0.4891504751099135</v>
      </c>
      <c r="M53" s="44">
        <f>'2013'!BB5</f>
        <v>0.35153994225216556</v>
      </c>
      <c r="N53" s="44">
        <f>'2015'!AU5</f>
        <v>0.53463645150896788</v>
      </c>
    </row>
    <row r="54" spans="1:14" ht="15.75" thickBot="1">
      <c r="A54" s="30" t="s">
        <v>243</v>
      </c>
      <c r="B54" s="25">
        <f>'1999'!AZ6</f>
        <v>2615</v>
      </c>
      <c r="C54" s="25">
        <f>'2003'!AT6</f>
        <v>5547</v>
      </c>
      <c r="D54" s="25">
        <f>'2006'!AV6</f>
        <v>4585</v>
      </c>
      <c r="E54">
        <f>'2009'!AT6</f>
        <v>8004</v>
      </c>
      <c r="F54" s="25">
        <f>'2013'!AY6</f>
        <v>6741</v>
      </c>
      <c r="G54" s="25">
        <f>'2015'!AR6</f>
        <v>10372</v>
      </c>
      <c r="I54" s="44">
        <f>'1999'!BC6</f>
        <v>0.17253892847717076</v>
      </c>
      <c r="J54" s="44">
        <f>'2003'!AW6</f>
        <v>0.27456318368559124</v>
      </c>
      <c r="K54" s="44">
        <f>'2006'!AY6</f>
        <v>0.21159259772024552</v>
      </c>
      <c r="L54" s="44">
        <f>'2009'!BB6</f>
        <v>0.3410165736440714</v>
      </c>
      <c r="M54" s="44">
        <f>'2013'!BB6</f>
        <v>0.2277903558273916</v>
      </c>
      <c r="N54" s="44">
        <f>'2015'!AU6</f>
        <v>0.30615738827557709</v>
      </c>
    </row>
    <row r="55" spans="1:14" ht="27" thickBot="1">
      <c r="A55" s="30" t="s">
        <v>424</v>
      </c>
      <c r="B55" s="25">
        <f>'1999'!AZ7</f>
        <v>22</v>
      </c>
      <c r="C55" s="25">
        <f>'2003'!AT7</f>
        <v>41</v>
      </c>
      <c r="D55" s="25">
        <f>'2006'!AV7</f>
        <v>91</v>
      </c>
      <c r="E55">
        <f>'2009'!AT7</f>
        <v>159</v>
      </c>
      <c r="F55" s="25">
        <f>'2013'!AY7</f>
        <v>137</v>
      </c>
      <c r="G55" s="25">
        <f>'2015'!AR7</f>
        <v>260</v>
      </c>
      <c r="I55" s="44">
        <f>'1999'!BC7</f>
        <v>5.1948051948051948E-3</v>
      </c>
      <c r="J55" s="44">
        <f>'2003'!AW7</f>
        <v>6.6386010362694302E-3</v>
      </c>
      <c r="K55" s="44">
        <f>'2006'!AY7</f>
        <v>1.1698161717444401E-2</v>
      </c>
      <c r="L55" s="44">
        <f>'2009'!BB7</f>
        <v>1.6257668711656442E-2</v>
      </c>
      <c r="M55" s="44">
        <f>'2013'!BB7</f>
        <v>9.7878116739301274E-3</v>
      </c>
      <c r="N55" s="44">
        <f>'2015'!AU7</f>
        <v>1.6274411617426141E-2</v>
      </c>
    </row>
    <row r="56" spans="1:14" ht="15.75" thickBot="1">
      <c r="A56" s="30" t="s">
        <v>252</v>
      </c>
      <c r="B56" s="25">
        <f>'1999'!AZ8</f>
        <v>3959</v>
      </c>
      <c r="C56" s="25">
        <f>'2003'!AT8</f>
        <v>5463</v>
      </c>
      <c r="D56" s="25">
        <f>'2006'!AV8</f>
        <v>2956</v>
      </c>
      <c r="E56">
        <f>'2009'!AT8</f>
        <v>4868</v>
      </c>
      <c r="F56" s="25">
        <f>'2013'!AY8</f>
        <v>3027</v>
      </c>
      <c r="G56" s="25">
        <f>'2015'!AR8</f>
        <v>4124</v>
      </c>
      <c r="I56" s="44">
        <f>'1999'!BC8</f>
        <v>6.5888892587291553E-2</v>
      </c>
      <c r="J56" s="44">
        <f>'2003'!AW8</f>
        <v>9.1302603870708959E-2</v>
      </c>
      <c r="K56" s="44">
        <f>'2006'!AY8</f>
        <v>4.8857888995405108E-2</v>
      </c>
      <c r="L56" s="44">
        <f>'2009'!BB8</f>
        <v>7.6742389607932782E-2</v>
      </c>
      <c r="M56" s="44">
        <f>'2013'!BB8</f>
        <v>4.0281049143678388E-2</v>
      </c>
      <c r="N56" s="44">
        <f>'2015'!AU8</f>
        <v>5.2454178908942904E-2</v>
      </c>
    </row>
    <row r="57" spans="1:14" ht="15.75" thickBot="1">
      <c r="A57" s="33" t="s">
        <v>230</v>
      </c>
      <c r="B57" s="25">
        <f>'1999'!AZ9</f>
        <v>1550</v>
      </c>
      <c r="C57" s="25">
        <f>'2003'!AT9</f>
        <v>2662</v>
      </c>
      <c r="D57" s="25">
        <f>'2006'!AV9</f>
        <v>1477</v>
      </c>
      <c r="E57">
        <f>'2009'!AT9</f>
        <v>2757</v>
      </c>
      <c r="F57" s="25">
        <f>'2013'!AY9</f>
        <v>2113</v>
      </c>
      <c r="G57" s="25">
        <f>'2015'!AR9</f>
        <v>2763</v>
      </c>
      <c r="I57" s="44">
        <f>'1999'!BC9</f>
        <v>0.31370167982189839</v>
      </c>
      <c r="J57" s="44">
        <f>'2003'!AW9</f>
        <v>0.52536017367278465</v>
      </c>
      <c r="K57" s="44">
        <f>'2006'!AY9</f>
        <v>0.30155165373621884</v>
      </c>
      <c r="L57" s="44">
        <f>'2009'!BB9</f>
        <v>0.52394526795895102</v>
      </c>
      <c r="M57" s="44">
        <f>'2013'!BB9</f>
        <v>0.30654286957783261</v>
      </c>
      <c r="N57" s="44">
        <f>'2015'!AU9</f>
        <v>0.35413996411176624</v>
      </c>
    </row>
    <row r="58" spans="1:14" ht="27" thickBot="1">
      <c r="A58" s="35" t="s">
        <v>234</v>
      </c>
      <c r="B58" s="25">
        <f>'1999'!AZ10</f>
        <v>1002</v>
      </c>
      <c r="C58" s="25">
        <f>'2003'!AT10</f>
        <v>1606</v>
      </c>
      <c r="D58" s="25">
        <f>'2006'!AV10</f>
        <v>1236</v>
      </c>
      <c r="E58">
        <f>'2009'!AT10</f>
        <v>1818</v>
      </c>
      <c r="F58" s="25">
        <f>'2013'!AY10</f>
        <v>1475</v>
      </c>
      <c r="G58" s="25">
        <f>'2015'!AR10</f>
        <v>2420</v>
      </c>
      <c r="I58" s="44">
        <f>'1999'!BC10</f>
        <v>0.2166955017301038</v>
      </c>
      <c r="J58" s="44">
        <f>'2003'!AW10</f>
        <v>0.39324191968658179</v>
      </c>
      <c r="K58" s="44">
        <f>'2006'!AY10</f>
        <v>0.3257775434897206</v>
      </c>
      <c r="L58" s="44">
        <f>'2009'!BB10</f>
        <v>0.4663930220625962</v>
      </c>
      <c r="M58" s="44">
        <f>'2013'!BB10</f>
        <v>0.33386147578089631</v>
      </c>
      <c r="N58" s="44">
        <f>'2015'!AU10</f>
        <v>0.49661399548532731</v>
      </c>
    </row>
    <row r="59" spans="1:14" ht="15.75" thickBot="1">
      <c r="A59" s="30" t="s">
        <v>227</v>
      </c>
      <c r="B59" s="25">
        <f>'1999'!AZ11</f>
        <v>4999</v>
      </c>
      <c r="C59" s="25">
        <f>'2003'!AT11</f>
        <v>7163</v>
      </c>
      <c r="D59" s="25">
        <f>'2006'!AV11</f>
        <v>4422</v>
      </c>
      <c r="E59">
        <f>'2009'!AT11</f>
        <v>8214</v>
      </c>
      <c r="F59" s="25">
        <f>'2013'!AY11</f>
        <v>6264</v>
      </c>
      <c r="G59" s="25">
        <f>'2015'!AR11</f>
        <v>10245</v>
      </c>
      <c r="I59" s="44">
        <f>'1999'!BC11</f>
        <v>0.24160262916243777</v>
      </c>
      <c r="J59" s="44">
        <f>'2003'!AW11</f>
        <v>0.40910388942829401</v>
      </c>
      <c r="K59" s="44">
        <f>'2006'!AY11</f>
        <v>0.29282828951725054</v>
      </c>
      <c r="L59" s="44">
        <f>'2009'!BB11</f>
        <v>0.51244619127830804</v>
      </c>
      <c r="M59" s="44">
        <f>'2013'!BB11</f>
        <v>0.35379836204462017</v>
      </c>
      <c r="N59" s="44">
        <f>'2015'!AU11</f>
        <v>0.50670161729066721</v>
      </c>
    </row>
    <row r="60" spans="1:14" ht="15.75" thickBot="1">
      <c r="A60" s="30" t="s">
        <v>229</v>
      </c>
      <c r="B60" s="25">
        <f>'1999'!AZ12</f>
        <v>197</v>
      </c>
      <c r="C60" s="25">
        <f>'2003'!AT12</f>
        <v>395</v>
      </c>
      <c r="D60" s="25">
        <f>'2006'!AV12</f>
        <v>135</v>
      </c>
      <c r="E60">
        <f>'2009'!AT12</f>
        <v>315</v>
      </c>
      <c r="F60" s="25">
        <f>'2013'!AY12</f>
        <v>228</v>
      </c>
      <c r="G60" s="25">
        <f>'2015'!AR12</f>
        <v>386</v>
      </c>
      <c r="I60" s="44">
        <f>'1999'!BC12</f>
        <v>0.16485355648535566</v>
      </c>
      <c r="J60" s="44">
        <f>'2003'!AW12</f>
        <v>0.32403609515996717</v>
      </c>
      <c r="K60" s="44">
        <f>'2006'!AY12</f>
        <v>0.1082598235765838</v>
      </c>
      <c r="L60" s="44">
        <f>'2009'!BB12</f>
        <v>0.23110785033015407</v>
      </c>
      <c r="M60" s="44">
        <f>'2013'!BB12</f>
        <v>0.1403076923076923</v>
      </c>
      <c r="N60" s="44">
        <f>'2015'!AU12</f>
        <v>0.21795595708639187</v>
      </c>
    </row>
    <row r="61" spans="1:14" ht="15.75" thickBot="1">
      <c r="A61" s="13" t="s">
        <v>205</v>
      </c>
      <c r="B61" s="25">
        <f>'1999'!AZ13</f>
        <v>621</v>
      </c>
      <c r="C61" s="25">
        <f>'2003'!AT13</f>
        <v>1045</v>
      </c>
      <c r="D61" s="25">
        <f>'2006'!AV13</f>
        <v>664</v>
      </c>
      <c r="E61">
        <f>'2009'!AT13</f>
        <v>1299</v>
      </c>
      <c r="F61" s="25">
        <f>'2013'!AY13</f>
        <v>929</v>
      </c>
      <c r="G61" s="25">
        <f>'2015'!AR13</f>
        <v>1661</v>
      </c>
      <c r="I61" s="44">
        <f>'1999'!BC13</f>
        <v>0.14394993045897078</v>
      </c>
      <c r="J61" s="44">
        <f>'2003'!AW13</f>
        <v>0.28685149601976395</v>
      </c>
      <c r="K61" s="44">
        <f>'2006'!AY13</f>
        <v>0.21565443325755115</v>
      </c>
      <c r="L61" s="44">
        <f>'2009'!BB13</f>
        <v>0.3918552036199095</v>
      </c>
      <c r="M61" s="44">
        <f>'2013'!BB13</f>
        <v>0.24753530508926191</v>
      </c>
      <c r="N61" s="44">
        <f>'2015'!AU13</f>
        <v>0.40305751031303083</v>
      </c>
    </row>
    <row r="62" spans="1:14" ht="15.75" thickBot="1">
      <c r="A62" s="30" t="s">
        <v>239</v>
      </c>
      <c r="B62" s="25">
        <f>'1999'!AZ14</f>
        <v>34108</v>
      </c>
      <c r="C62" s="25">
        <f>'2003'!AT14</f>
        <v>58793</v>
      </c>
      <c r="D62" s="25">
        <f>'2006'!AV14</f>
        <v>36167</v>
      </c>
      <c r="E62">
        <f>'2009'!AT14</f>
        <v>64712</v>
      </c>
      <c r="F62" s="25">
        <f>'2013'!AY14</f>
        <v>49658</v>
      </c>
      <c r="G62" s="25">
        <f>'2015'!AR14</f>
        <v>67906</v>
      </c>
      <c r="I62" s="44">
        <f>'1999'!BC14</f>
        <v>0.15278007964201407</v>
      </c>
      <c r="J62" s="44">
        <f>'2003'!AW14</f>
        <v>0.27870981810596973</v>
      </c>
      <c r="K62" s="44">
        <f>'2006'!AY14</f>
        <v>0.17305033086599328</v>
      </c>
      <c r="L62" s="44">
        <f>'2009'!BB14</f>
        <v>0.29994947692393265</v>
      </c>
      <c r="M62" s="44">
        <f>'2013'!BB14</f>
        <v>0.20593101903881164</v>
      </c>
      <c r="N62" s="44">
        <f>'2015'!AU14</f>
        <v>0.26599970229468128</v>
      </c>
    </row>
    <row r="63" spans="1:14" ht="15.75" thickBot="1">
      <c r="A63" s="33" t="s">
        <v>309</v>
      </c>
      <c r="B63" s="25">
        <f>'1999'!AZ15</f>
        <v>65</v>
      </c>
      <c r="C63" s="25">
        <f>'2003'!AT15</f>
        <v>54</v>
      </c>
      <c r="D63" s="25">
        <f>'2006'!AV15</f>
        <v>153</v>
      </c>
      <c r="E63">
        <f>'2009'!AT15</f>
        <v>191</v>
      </c>
      <c r="F63" s="25">
        <f>'2013'!AY15</f>
        <v>127</v>
      </c>
      <c r="G63" s="25">
        <f>'2015'!AR15</f>
        <v>283</v>
      </c>
      <c r="I63" s="44">
        <f>'1999'!BC15</f>
        <v>4.6099290780141841E-2</v>
      </c>
      <c r="J63" s="44">
        <f>'2003'!AW15</f>
        <v>3.4906270200387848E-2</v>
      </c>
      <c r="K63" s="44">
        <f>'2006'!AY15</f>
        <v>8.9894242068155106E-2</v>
      </c>
      <c r="L63" s="44">
        <f>'2009'!BB15</f>
        <v>9.8049281314168374E-2</v>
      </c>
      <c r="M63" s="44">
        <f>'2013'!BB15</f>
        <v>5.3361344537815124E-2</v>
      </c>
      <c r="N63" s="44">
        <f>'2015'!AU15</f>
        <v>0.1083875909613175</v>
      </c>
    </row>
    <row r="64" spans="1:14" ht="27" thickBot="1">
      <c r="A64" s="30" t="s">
        <v>254</v>
      </c>
      <c r="B64" s="25">
        <f>'1999'!AZ16</f>
        <v>14</v>
      </c>
      <c r="C64" s="25">
        <f>'2003'!AT16</f>
        <v>44</v>
      </c>
      <c r="D64" s="25">
        <f>'2006'!AV16</f>
        <v>57</v>
      </c>
      <c r="E64">
        <f>'2009'!AT16</f>
        <v>155</v>
      </c>
      <c r="F64" s="25">
        <f>'2013'!AY16</f>
        <v>111</v>
      </c>
      <c r="G64" s="25">
        <f>'2015'!AR16</f>
        <v>271</v>
      </c>
      <c r="I64" s="44">
        <f>'1999'!BC16</f>
        <v>3.5596236969234682E-3</v>
      </c>
      <c r="J64" s="44">
        <f>'2003'!AW16</f>
        <v>5.4972513743128436E-3</v>
      </c>
      <c r="K64" s="44">
        <f>'2006'!AY16</f>
        <v>5.3956834532374104E-3</v>
      </c>
      <c r="L64" s="44">
        <f>'2009'!BB16</f>
        <v>1.141804788213628E-2</v>
      </c>
      <c r="M64" s="44">
        <f>'2013'!BB16</f>
        <v>5.8842239185750633E-3</v>
      </c>
      <c r="N64" s="44">
        <f>'2015'!AU16</f>
        <v>1.3641397362327595E-2</v>
      </c>
    </row>
    <row r="65" spans="1:14" ht="15.75" thickBot="1">
      <c r="A65" s="33" t="s">
        <v>210</v>
      </c>
      <c r="B65" s="25">
        <f>'1999'!AZ17</f>
        <v>1151</v>
      </c>
      <c r="C65" s="25">
        <f>'2003'!AT17</f>
        <v>2250</v>
      </c>
      <c r="D65" s="25">
        <f>'2006'!AV17</f>
        <v>2515</v>
      </c>
      <c r="E65">
        <f>'2009'!AT17</f>
        <v>4246</v>
      </c>
      <c r="F65" s="25">
        <f>'2013'!AY17</f>
        <v>3509</v>
      </c>
      <c r="G65" s="25">
        <f>'2015'!AR17</f>
        <v>5378</v>
      </c>
      <c r="I65" s="44">
        <f>'1999'!BC17</f>
        <v>0.12128556375131717</v>
      </c>
      <c r="J65" s="44">
        <f>'2003'!AW17</f>
        <v>0.22882131597681277</v>
      </c>
      <c r="K65" s="44">
        <f>'2006'!AY17</f>
        <v>0.25114839225084878</v>
      </c>
      <c r="L65" s="44">
        <f>'2009'!BB17</f>
        <v>0.38986318978973467</v>
      </c>
      <c r="M65" s="44">
        <f>'2013'!BB17</f>
        <v>0.26579306165732464</v>
      </c>
      <c r="N65" s="44">
        <f>'2015'!AU17</f>
        <v>0.36828049031021021</v>
      </c>
    </row>
    <row r="66" spans="1:14" ht="15.75" thickBot="1">
      <c r="A66" s="30" t="s">
        <v>249</v>
      </c>
      <c r="B66" s="25">
        <f>'1999'!AZ18</f>
        <v>21</v>
      </c>
      <c r="C66" s="25">
        <f>'2003'!AT18</f>
        <v>26</v>
      </c>
      <c r="D66" s="25">
        <f>'2006'!AV18</f>
        <v>21</v>
      </c>
      <c r="E66">
        <f>'2009'!AT18</f>
        <v>67</v>
      </c>
      <c r="F66" s="25">
        <f>'2013'!AY18</f>
        <v>23</v>
      </c>
      <c r="G66" s="25">
        <f>'2015'!AR18</f>
        <v>80</v>
      </c>
      <c r="I66" s="44">
        <f>'1999'!BC18</f>
        <v>1.8534863195057368E-2</v>
      </c>
      <c r="J66" s="44">
        <f>'2003'!AW18</f>
        <v>2.7689030883919063E-2</v>
      </c>
      <c r="K66" s="44">
        <f>'2006'!AY18</f>
        <v>2.2058823529411766E-2</v>
      </c>
      <c r="L66" s="44">
        <f>'2009'!BB18</f>
        <v>6.0909090909090906E-2</v>
      </c>
      <c r="M66" s="44">
        <f>'2013'!BB18</f>
        <v>1.7692307692307691E-2</v>
      </c>
      <c r="N66" s="44">
        <f>'2015'!AU18</f>
        <v>5.7971014492753624E-2</v>
      </c>
    </row>
    <row r="67" spans="1:14" ht="15.75" thickBot="1">
      <c r="A67" s="30" t="s">
        <v>238</v>
      </c>
      <c r="B67" s="25">
        <f>'1999'!AZ19</f>
        <v>1907</v>
      </c>
      <c r="C67" s="25">
        <f>'2003'!AT19</f>
        <v>3381</v>
      </c>
      <c r="D67" s="25">
        <f>'2006'!AV19</f>
        <v>2454</v>
      </c>
      <c r="E67">
        <f>'2009'!AT19</f>
        <v>3987</v>
      </c>
      <c r="F67" s="25">
        <f>'2013'!AY19</f>
        <v>3548</v>
      </c>
      <c r="G67" s="25">
        <f>'2015'!AR19</f>
        <v>5141</v>
      </c>
      <c r="I67" s="44">
        <f>'1999'!BC19</f>
        <v>0.15567346938775511</v>
      </c>
      <c r="J67" s="44">
        <f>'2003'!AW19</f>
        <v>0.29759704251386321</v>
      </c>
      <c r="K67" s="44">
        <f>'2006'!AY19</f>
        <v>0.23245240125035521</v>
      </c>
      <c r="L67" s="44">
        <f>'2009'!BB19</f>
        <v>0.36971439169139464</v>
      </c>
      <c r="M67" s="44">
        <f>'2013'!BB19</f>
        <v>0.28094069205796185</v>
      </c>
      <c r="N67" s="44">
        <f>'2015'!AU19</f>
        <v>0.36484280746575831</v>
      </c>
    </row>
    <row r="68" spans="1:14" ht="27" thickBot="1">
      <c r="A68" s="30" t="s">
        <v>425</v>
      </c>
      <c r="B68" s="25">
        <f>'1999'!AZ20</f>
        <v>19</v>
      </c>
      <c r="C68" s="25">
        <f>'2003'!AT20</f>
        <v>25</v>
      </c>
      <c r="D68" s="25">
        <f>'2006'!AV20</f>
        <v>19</v>
      </c>
      <c r="E68">
        <f>'2009'!AT20</f>
        <v>71</v>
      </c>
      <c r="F68" s="25">
        <f>'2013'!AY20</f>
        <v>28</v>
      </c>
      <c r="G68" s="25">
        <f>'2015'!AR20</f>
        <v>80</v>
      </c>
      <c r="I68" s="44">
        <f>'1999'!BC20</f>
        <v>2.2592152199762187E-2</v>
      </c>
      <c r="J68" s="44">
        <f>'2003'!AW20</f>
        <v>2.5667351129363448E-2</v>
      </c>
      <c r="K68" s="44">
        <f>'2006'!AY20</f>
        <v>1.7907634307257305E-2</v>
      </c>
      <c r="L68" s="44">
        <f>'2009'!BB20</f>
        <v>5.936454849498328E-2</v>
      </c>
      <c r="M68" s="44">
        <f>'2013'!BB20</f>
        <v>1.7273288093769278E-2</v>
      </c>
      <c r="N68" s="44">
        <f>'2015'!AU20</f>
        <v>4.4444444444444446E-2</v>
      </c>
    </row>
    <row r="69" spans="1:14" ht="27" thickBot="1">
      <c r="A69" s="33" t="s">
        <v>345</v>
      </c>
      <c r="B69" s="25">
        <f>'1999'!AZ21</f>
        <v>1584</v>
      </c>
      <c r="C69" s="25">
        <f>'2003'!AT21</f>
        <v>3031</v>
      </c>
      <c r="D69" s="25">
        <f>'2006'!AV21</f>
        <v>1132</v>
      </c>
      <c r="E69">
        <f>'2009'!AT21</f>
        <v>2982</v>
      </c>
      <c r="F69" s="25">
        <f>'2013'!AY21</f>
        <v>2670</v>
      </c>
      <c r="G69" s="25">
        <f>'2015'!AR21</f>
        <v>4653</v>
      </c>
      <c r="I69" s="44">
        <f>'1999'!BC21</f>
        <v>0.16146788990825689</v>
      </c>
      <c r="J69" s="44">
        <f>'2003'!AW21</f>
        <v>0.35491803278688527</v>
      </c>
      <c r="K69" s="44">
        <f>'2006'!AY21</f>
        <v>0.14672715489306545</v>
      </c>
      <c r="L69" s="44">
        <f>'2009'!BB21</f>
        <v>0.35729690869877784</v>
      </c>
      <c r="M69" s="44">
        <f>'2013'!BB21</f>
        <v>0.2794933528734429</v>
      </c>
      <c r="N69" s="44">
        <f>'2015'!AU21</f>
        <v>0.43315956060323962</v>
      </c>
    </row>
    <row r="70" spans="1:14" ht="15.75" thickBot="1">
      <c r="A70" s="30" t="s">
        <v>250</v>
      </c>
      <c r="B70" s="25">
        <f>'1999'!AZ22</f>
        <v>274</v>
      </c>
      <c r="C70" s="25">
        <f>'2003'!AT22</f>
        <v>442</v>
      </c>
      <c r="D70" s="25">
        <f>'2006'!AV22</f>
        <v>198</v>
      </c>
      <c r="E70">
        <f>'2009'!AT22</f>
        <v>408</v>
      </c>
      <c r="F70" s="25">
        <f>'2013'!AY22</f>
        <v>253</v>
      </c>
      <c r="G70" s="25">
        <f>'2015'!AR22</f>
        <v>398</v>
      </c>
      <c r="I70" s="44">
        <f>'1999'!BC22</f>
        <v>8.8187962664950117E-2</v>
      </c>
      <c r="J70" s="44">
        <f>'2003'!AW22</f>
        <v>0.13925645872715817</v>
      </c>
      <c r="K70" s="44">
        <f>'2006'!AY22</f>
        <v>6.0606060606060608E-2</v>
      </c>
      <c r="L70" s="44">
        <f>'2009'!BB22</f>
        <v>0.11857018308631212</v>
      </c>
      <c r="M70" s="44">
        <f>'2013'!BB22</f>
        <v>5.8483587609801199E-2</v>
      </c>
      <c r="N70" s="44">
        <f>'2015'!AU22</f>
        <v>8.5849870578084561E-2</v>
      </c>
    </row>
    <row r="71" spans="1:14">
      <c r="A71" s="47" t="s">
        <v>173</v>
      </c>
      <c r="B71" s="25">
        <f>'1999'!AZ23</f>
        <v>1319</v>
      </c>
      <c r="C71" s="25">
        <f>'2003'!AT23</f>
        <v>3028</v>
      </c>
      <c r="D71" s="25">
        <f>'2006'!AV23</f>
        <v>3744</v>
      </c>
      <c r="E71">
        <f>'2009'!AT23</f>
        <v>5414</v>
      </c>
      <c r="F71" s="25">
        <f>'2013'!AY23</f>
        <v>3808</v>
      </c>
      <c r="G71" s="25">
        <f>'2015'!AR23</f>
        <v>4593</v>
      </c>
      <c r="I71" s="44">
        <f>'1999'!BC23</f>
        <v>0.10666343199094291</v>
      </c>
      <c r="J71" s="44">
        <f>'2003'!AW23</f>
        <v>0.26107949646490775</v>
      </c>
      <c r="K71" s="44">
        <f>'2006'!AY23</f>
        <v>0.35776397515527952</v>
      </c>
      <c r="L71" s="44">
        <f>'2009'!BB23</f>
        <v>0.50414377502560759</v>
      </c>
      <c r="M71" s="44">
        <f>'2013'!BB23</f>
        <v>0.33497536945812806</v>
      </c>
      <c r="N71" s="44">
        <f>'2015'!AU23</f>
        <v>0.37350573310563551</v>
      </c>
    </row>
  </sheetData>
  <autoFilter ref="AL1:AO1">
    <sortState ref="AL2:AO23">
      <sortCondition descending="1" ref="AO1"/>
    </sortState>
  </autoFilter>
  <mergeCells count="4">
    <mergeCell ref="A24:N24"/>
    <mergeCell ref="A48:N48"/>
    <mergeCell ref="AC1:AE1"/>
    <mergeCell ref="AF1:AH1"/>
  </mergeCells>
  <conditionalFormatting sqref="I2:K22 M2:N22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2:L22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2:AA22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26:K46 M26:N46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26:L46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50:K70 M50:N70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50:L70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23:AA23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47:K47 M47:N47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47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1:K71 M71:N71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7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23:K23 M23:N23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23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2:N2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E2:AE23">
    <cfRule type="cellIs" dxfId="3" priority="4" operator="equal">
      <formula>"ירידה"</formula>
    </cfRule>
    <cfRule type="cellIs" dxfId="2" priority="3" operator="equal">
      <formula>"אותו דבר"</formula>
    </cfRule>
  </conditionalFormatting>
  <conditionalFormatting sqref="AH2:AH23">
    <cfRule type="cellIs" dxfId="1" priority="1" operator="equal">
      <formula>"אותו דבר"</formula>
    </cfRule>
    <cfRule type="cellIs" dxfId="0" priority="2" operator="equal">
      <formula>"ירידה"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rightToLeft="1" workbookViewId="0">
      <selection activeCell="A14" sqref="A14"/>
    </sheetView>
  </sheetViews>
  <sheetFormatPr defaultRowHeight="15"/>
  <cols>
    <col min="1" max="1" width="11" bestFit="1" customWidth="1"/>
    <col min="2" max="2" width="8" bestFit="1" customWidth="1"/>
    <col min="3" max="3" width="12.28515625" bestFit="1" customWidth="1"/>
    <col min="4" max="4" width="8" bestFit="1" customWidth="1"/>
    <col min="5" max="5" width="18.5703125" bestFit="1" customWidth="1"/>
    <col min="6" max="6" width="24.28515625" bestFit="1" customWidth="1"/>
    <col min="7" max="7" width="15.42578125" bestFit="1" customWidth="1"/>
    <col min="8" max="8" width="18.7109375" bestFit="1" customWidth="1"/>
  </cols>
  <sheetData>
    <row r="1" spans="1:11">
      <c r="A1" t="s">
        <v>172</v>
      </c>
      <c r="B1" t="s">
        <v>477</v>
      </c>
      <c r="C1" t="s">
        <v>478</v>
      </c>
      <c r="D1" t="s">
        <v>479</v>
      </c>
      <c r="E1" t="s">
        <v>480</v>
      </c>
      <c r="F1" t="s">
        <v>481</v>
      </c>
      <c r="G1" t="s">
        <v>482</v>
      </c>
      <c r="H1" t="s">
        <v>483</v>
      </c>
    </row>
    <row r="2" spans="1:11">
      <c r="A2">
        <v>1999</v>
      </c>
      <c r="B2" s="25">
        <f>'1999'!AX21</f>
        <v>3705</v>
      </c>
      <c r="C2" s="25">
        <f>'1999'!AY21</f>
        <v>1178</v>
      </c>
      <c r="D2" s="25">
        <f>'1999'!AZ21</f>
        <v>1584</v>
      </c>
      <c r="E2" s="14">
        <f>'1999'!BA21</f>
        <v>0.37767584097859325</v>
      </c>
      <c r="F2" s="14">
        <f>'1999'!BB21</f>
        <v>0.12008154943934761</v>
      </c>
      <c r="G2" s="14">
        <f>'1999'!BC21</f>
        <v>0.16146788990825689</v>
      </c>
      <c r="H2" s="14">
        <f>'1999'!BD21</f>
        <v>0.65922528032619776</v>
      </c>
    </row>
    <row r="3" spans="1:11">
      <c r="A3">
        <v>2003</v>
      </c>
      <c r="B3" s="25">
        <f>'2003'!AR21</f>
        <v>1746</v>
      </c>
      <c r="C3" s="25">
        <f>'2003'!AS21</f>
        <v>1224</v>
      </c>
      <c r="D3" s="25">
        <f>'2003'!AT21</f>
        <v>3031</v>
      </c>
      <c r="E3" s="14">
        <f>'2003'!AU21</f>
        <v>0.20444964871194379</v>
      </c>
      <c r="F3" s="14">
        <f>'2003'!AV21</f>
        <v>0.14332552693208431</v>
      </c>
      <c r="G3" s="14">
        <f>'2003'!AW21</f>
        <v>0.35491803278688527</v>
      </c>
      <c r="H3" s="14">
        <f>'2003'!AX21</f>
        <v>0.70269320843091343</v>
      </c>
    </row>
    <row r="4" spans="1:11">
      <c r="A4">
        <v>2006</v>
      </c>
      <c r="B4" s="25">
        <f>'2006'!AT21</f>
        <v>2386</v>
      </c>
      <c r="C4" s="25">
        <f>'2006'!AU21</f>
        <v>842</v>
      </c>
      <c r="D4" s="25">
        <f>'2006'!AV21</f>
        <v>1132</v>
      </c>
      <c r="E4" s="14">
        <f>'2006'!AW21</f>
        <v>0.30926766040181464</v>
      </c>
      <c r="F4" s="14">
        <f>'2006'!AX21</f>
        <v>0.10913804277381724</v>
      </c>
      <c r="G4" s="14">
        <f>'2006'!AY21</f>
        <v>0.14672715489306545</v>
      </c>
      <c r="H4" s="14">
        <f>'2006'!AZ21</f>
        <v>0.56513285806869729</v>
      </c>
      <c r="K4" t="s">
        <v>489</v>
      </c>
    </row>
    <row r="5" spans="1:11">
      <c r="A5">
        <v>2009</v>
      </c>
      <c r="B5" s="25">
        <f>'2009'!AW21</f>
        <v>1663</v>
      </c>
      <c r="C5" s="25">
        <f>'2009'!AX21</f>
        <v>1675</v>
      </c>
      <c r="D5" s="25">
        <f>'2009'!AY21</f>
        <v>2982</v>
      </c>
      <c r="E5" s="14">
        <f>'2009'!AZ21</f>
        <v>0.19925712916367122</v>
      </c>
      <c r="F5" s="14">
        <f>'2009'!BA21</f>
        <v>0.2006949436855979</v>
      </c>
      <c r="G5" s="14">
        <f>'2009'!BB21</f>
        <v>0.35729690869877784</v>
      </c>
      <c r="H5" s="14">
        <f>'2009'!BC21</f>
        <v>0.75724898154804698</v>
      </c>
      <c r="I5" s="14">
        <f>'מיפוי רשויות עם חרדים'!O35</f>
        <v>0.12364000000000001</v>
      </c>
    </row>
    <row r="6" spans="1:11">
      <c r="A6">
        <v>2013</v>
      </c>
      <c r="B6" s="25">
        <f>'2013'!AW21</f>
        <v>2565</v>
      </c>
      <c r="C6" s="25">
        <f>'2013'!AX21</f>
        <v>2436</v>
      </c>
      <c r="D6" s="25">
        <f>'2013'!AY21</f>
        <v>2670</v>
      </c>
      <c r="E6" s="14">
        <f>'2013'!AZ21</f>
        <v>0.2685020412435884</v>
      </c>
      <c r="F6" s="14">
        <f>'2013'!BA21</f>
        <v>0.25499842981262433</v>
      </c>
      <c r="G6" s="14">
        <f>'2013'!BB21</f>
        <v>0.2794933528734429</v>
      </c>
      <c r="H6" s="14">
        <f>'2013'!BC21</f>
        <v>0.80299382392965568</v>
      </c>
      <c r="I6" s="14">
        <f>'מיפוי רשויות עם חרדים'!S35</f>
        <v>0.14946799999999999</v>
      </c>
    </row>
    <row r="7" spans="1:11">
      <c r="A7">
        <v>2015</v>
      </c>
      <c r="B7" s="25">
        <f>'2015'!AP21</f>
        <v>1589</v>
      </c>
      <c r="C7" s="25">
        <f>'2015'!AQ21</f>
        <v>2462</v>
      </c>
      <c r="D7" s="25">
        <f>'2015'!AR21</f>
        <v>4653</v>
      </c>
      <c r="E7" s="14">
        <f>'2015'!AS21</f>
        <v>0.14792403649227331</v>
      </c>
      <c r="F7" s="14">
        <f>'2015'!AT21</f>
        <v>0.22919381865574381</v>
      </c>
      <c r="G7" s="14">
        <f>'2015'!AU21</f>
        <v>0.43315956060323962</v>
      </c>
      <c r="H7" s="14">
        <f>'2015'!AV21</f>
        <v>0.81027741575125667</v>
      </c>
      <c r="I7" s="14">
        <f>'מיפוי רשויות עם חרדים'!U35</f>
        <v>0.23935800000000002</v>
      </c>
    </row>
    <row r="9" spans="1:11">
      <c r="A9" t="s">
        <v>227</v>
      </c>
      <c r="B9" t="s">
        <v>477</v>
      </c>
      <c r="C9" t="s">
        <v>478</v>
      </c>
      <c r="D9" t="s">
        <v>479</v>
      </c>
      <c r="E9" t="s">
        <v>480</v>
      </c>
      <c r="F9" t="s">
        <v>481</v>
      </c>
      <c r="G9" t="s">
        <v>482</v>
      </c>
      <c r="H9" t="s">
        <v>483</v>
      </c>
    </row>
    <row r="10" spans="1:11">
      <c r="A10">
        <v>1999</v>
      </c>
      <c r="B10" s="25">
        <f>'1999'!AX11</f>
        <v>5989</v>
      </c>
      <c r="C10" s="25">
        <f>'1999'!AY11</f>
        <v>1516</v>
      </c>
      <c r="D10" s="25">
        <f>'1999'!AZ11</f>
        <v>4999</v>
      </c>
      <c r="E10" s="14">
        <f>'1999'!BA11</f>
        <v>0.28944951911459088</v>
      </c>
      <c r="F10" s="14">
        <f>'1999'!BB11</f>
        <v>7.3268570876226374E-2</v>
      </c>
      <c r="G10" s="14">
        <f>'1999'!BC11</f>
        <v>0.24160262916243777</v>
      </c>
      <c r="H10" s="14">
        <f>'1999'!BD11</f>
        <v>0.60432071915325503</v>
      </c>
    </row>
    <row r="11" spans="1:11">
      <c r="A11">
        <v>2003</v>
      </c>
      <c r="B11" s="25">
        <f>'2003'!AR11</f>
        <v>4123</v>
      </c>
      <c r="C11" s="25">
        <f>'2003'!AS11</f>
        <v>999</v>
      </c>
      <c r="D11" s="25">
        <f>'2003'!AT11</f>
        <v>7163</v>
      </c>
      <c r="E11" s="14">
        <f>'2003'!AU11</f>
        <v>0.23547889656747958</v>
      </c>
      <c r="F11" s="14">
        <f>'2003'!AV11</f>
        <v>5.7056371009195271E-2</v>
      </c>
      <c r="G11" s="14">
        <f>'2003'!AW11</f>
        <v>0.40910388942829401</v>
      </c>
      <c r="H11" s="14">
        <f>'2003'!AX11</f>
        <v>0.70163915700496893</v>
      </c>
    </row>
    <row r="12" spans="1:11">
      <c r="A12">
        <v>2006</v>
      </c>
      <c r="B12" s="25">
        <f>'2006'!AT11</f>
        <v>4096</v>
      </c>
      <c r="C12" s="25">
        <f>'2006'!AU11</f>
        <v>1169</v>
      </c>
      <c r="D12" s="25">
        <f>'2006'!AV11</f>
        <v>4422</v>
      </c>
      <c r="E12" s="14">
        <f>'2006'!AW11</f>
        <v>0.27124031521091319</v>
      </c>
      <c r="F12" s="14">
        <f>'2006'!AX11</f>
        <v>7.7412091914442746E-2</v>
      </c>
      <c r="G12" s="14">
        <f>'2006'!AY11</f>
        <v>0.29282828951725054</v>
      </c>
      <c r="H12" s="14">
        <f>'2006'!AZ11</f>
        <v>0.64148069664260654</v>
      </c>
    </row>
    <row r="13" spans="1:11">
      <c r="A13">
        <v>2009</v>
      </c>
      <c r="B13" s="25">
        <f>'2009'!AW11</f>
        <v>3452</v>
      </c>
      <c r="C13" s="25">
        <f>'2009'!AX11</f>
        <v>787</v>
      </c>
      <c r="D13" s="25">
        <f>'2009'!AY11</f>
        <v>8214</v>
      </c>
      <c r="E13" s="14">
        <f>'2009'!AZ11</f>
        <v>0.21535966061513506</v>
      </c>
      <c r="F13" s="14">
        <f>'2009'!BA11</f>
        <v>4.9098508952523552E-2</v>
      </c>
      <c r="G13" s="14">
        <f>'2009'!BB11</f>
        <v>0.51244619127830804</v>
      </c>
      <c r="H13" s="14">
        <f>'2009'!BC11</f>
        <v>0.7769043608459667</v>
      </c>
      <c r="I13" s="14">
        <f>'מיפוי רשויות עם חרדים'!O17</f>
        <v>0.15996700000000003</v>
      </c>
    </row>
    <row r="14" spans="1:11">
      <c r="A14">
        <v>2013</v>
      </c>
      <c r="B14" s="25">
        <f>'2013'!AW11</f>
        <v>4701</v>
      </c>
      <c r="C14" s="25">
        <f>'2013'!AX11</f>
        <v>2077</v>
      </c>
      <c r="D14" s="25">
        <f>'2013'!AY11</f>
        <v>6264</v>
      </c>
      <c r="E14" s="14">
        <f>'2013'!AZ11</f>
        <v>0.2655182151934482</v>
      </c>
      <c r="F14" s="14">
        <f>'2013'!BA11</f>
        <v>0.11731149392826885</v>
      </c>
      <c r="G14" s="14">
        <f>'2013'!BB11</f>
        <v>0.35379836204462017</v>
      </c>
      <c r="H14" s="14">
        <f>'2013'!BC11</f>
        <v>0.73662807116633722</v>
      </c>
      <c r="I14" s="14">
        <f>'מיפוי רשויות עם חרדים'!S17</f>
        <v>0.15101099999999998</v>
      </c>
    </row>
    <row r="15" spans="1:11">
      <c r="A15">
        <v>2015</v>
      </c>
      <c r="B15" s="25">
        <f>'2015'!AP11</f>
        <v>3756</v>
      </c>
      <c r="C15" s="25">
        <f>'2015'!AQ11</f>
        <v>1665</v>
      </c>
      <c r="D15" s="25">
        <f>'2015'!AR11</f>
        <v>10245</v>
      </c>
      <c r="E15" s="14">
        <f>'2015'!AS11</f>
        <v>0.18576586379148327</v>
      </c>
      <c r="F15" s="14">
        <f>'2015'!AT11</f>
        <v>8.2348286265393936E-2</v>
      </c>
      <c r="G15" s="14">
        <f>'2015'!AU11</f>
        <v>0.50670161729066721</v>
      </c>
      <c r="H15" s="14">
        <f>'2015'!AV11</f>
        <v>0.77481576734754443</v>
      </c>
      <c r="I15" s="14">
        <f>'מיפוי רשויות עם חרדים'!U17</f>
        <v>0.18191600000000002</v>
      </c>
    </row>
    <row r="17" spans="1:9">
      <c r="A17" t="s">
        <v>235</v>
      </c>
      <c r="B17" t="s">
        <v>477</v>
      </c>
      <c r="C17" t="s">
        <v>478</v>
      </c>
      <c r="D17" t="s">
        <v>479</v>
      </c>
      <c r="E17" t="s">
        <v>480</v>
      </c>
      <c r="F17" t="s">
        <v>481</v>
      </c>
      <c r="G17" t="s">
        <v>482</v>
      </c>
      <c r="H17" t="s">
        <v>483</v>
      </c>
    </row>
    <row r="18" spans="1:9">
      <c r="A18">
        <v>1999</v>
      </c>
      <c r="B18" s="25">
        <f>'1999'!AX5</f>
        <v>3642</v>
      </c>
      <c r="C18" s="25">
        <f>'1999'!AY5</f>
        <v>741</v>
      </c>
      <c r="D18" s="25">
        <f>'1999'!AZ5</f>
        <v>1584</v>
      </c>
      <c r="E18" s="14">
        <f>'1999'!BA5</f>
        <v>0.44506904558230476</v>
      </c>
      <c r="F18" s="14">
        <f>'1999'!BB5</f>
        <v>9.0553586704142736E-2</v>
      </c>
      <c r="G18" s="14">
        <f>'1999'!BC5</f>
        <v>0.19357203959428082</v>
      </c>
      <c r="H18" s="14">
        <f>'1999'!BD5</f>
        <v>0.72919467188072828</v>
      </c>
    </row>
    <row r="19" spans="1:9">
      <c r="A19">
        <v>2003</v>
      </c>
      <c r="B19" s="25">
        <f>'2003'!AR5</f>
        <v>1976</v>
      </c>
      <c r="C19" s="25">
        <f>'2003'!AS5</f>
        <v>546</v>
      </c>
      <c r="D19" s="25">
        <f>'2003'!AT5</f>
        <v>3031</v>
      </c>
      <c r="E19" s="14">
        <f>'2003'!AU5</f>
        <v>0.27996599603287048</v>
      </c>
      <c r="F19" s="14">
        <f>'2003'!AV5</f>
        <v>7.7359025219608954E-2</v>
      </c>
      <c r="G19" s="14">
        <f>'2003'!AW5</f>
        <v>0.42944176820629071</v>
      </c>
      <c r="H19" s="14">
        <f>'2003'!AX5</f>
        <v>0.78676678945877021</v>
      </c>
    </row>
    <row r="20" spans="1:9">
      <c r="A20">
        <v>2006</v>
      </c>
      <c r="B20" s="25">
        <f>'2006'!AT5</f>
        <v>2128</v>
      </c>
      <c r="C20" s="25">
        <f>'2006'!AU5</f>
        <v>718</v>
      </c>
      <c r="D20" s="25">
        <f>'2006'!AV5</f>
        <v>1452</v>
      </c>
      <c r="E20" s="14">
        <f>'2006'!AW5</f>
        <v>0.32379793061472917</v>
      </c>
      <c r="F20" s="14">
        <f>'2006'!AX5</f>
        <v>0.10925136944613512</v>
      </c>
      <c r="G20" s="14">
        <f>'2006'!AY5</f>
        <v>0.22093730979914791</v>
      </c>
      <c r="H20" s="14">
        <f>'2006'!AZ5</f>
        <v>0.65398660986001222</v>
      </c>
    </row>
    <row r="21" spans="1:9">
      <c r="A21">
        <v>2009</v>
      </c>
      <c r="B21" s="25">
        <f>'2009'!AW5</f>
        <v>1727</v>
      </c>
      <c r="C21" s="25">
        <f>'2009'!AX5</f>
        <v>539</v>
      </c>
      <c r="D21" s="25">
        <f>'2009'!AY5</f>
        <v>3449</v>
      </c>
      <c r="E21" s="14">
        <f>'2009'!AZ5</f>
        <v>0.24492979719188768</v>
      </c>
      <c r="F21" s="14">
        <f>'2009'!BA5</f>
        <v>7.6443057722308888E-2</v>
      </c>
      <c r="G21" s="14">
        <f>'2009'!BB5</f>
        <v>0.4891504751099135</v>
      </c>
      <c r="H21" s="14">
        <f>'2009'!BC5</f>
        <v>0.81052333002411003</v>
      </c>
      <c r="I21" s="14">
        <f>'מיפוי רשויות עם חרדים'!O12</f>
        <v>0.19516399999999998</v>
      </c>
    </row>
    <row r="22" spans="1:9">
      <c r="A22">
        <v>2013</v>
      </c>
      <c r="B22" s="25">
        <f>'2013'!AW5</f>
        <v>2436</v>
      </c>
      <c r="C22" s="25">
        <f>'2013'!AX5</f>
        <v>1431</v>
      </c>
      <c r="D22" s="25">
        <f>'2013'!AY5</f>
        <v>2922</v>
      </c>
      <c r="E22" s="14">
        <f>'2013'!AZ5</f>
        <v>0.29307025986525503</v>
      </c>
      <c r="F22" s="14">
        <f>'2013'!BA5</f>
        <v>0.17216073147256977</v>
      </c>
      <c r="G22" s="14">
        <f>'2013'!BB5</f>
        <v>0.35153994225216556</v>
      </c>
      <c r="H22" s="14">
        <f>'2013'!BC5</f>
        <v>0.81677093358999042</v>
      </c>
      <c r="I22" s="14">
        <f>'מיפוי רשויות עם חרדים'!S12</f>
        <v>0.30180599999999996</v>
      </c>
    </row>
    <row r="23" spans="1:9">
      <c r="A23">
        <v>2015</v>
      </c>
      <c r="B23" s="25">
        <f>'2015'!AP5</f>
        <v>1833</v>
      </c>
      <c r="C23" s="25">
        <f>'2015'!AQ5</f>
        <v>917</v>
      </c>
      <c r="D23" s="25">
        <f>'2015'!AR5</f>
        <v>4978</v>
      </c>
      <c r="E23" s="14">
        <f>'2015'!AS5</f>
        <v>0.19686392439050585</v>
      </c>
      <c r="F23" s="14">
        <f>'2015'!AT5</f>
        <v>9.8485662120073036E-2</v>
      </c>
      <c r="G23" s="14">
        <f>'2015'!AU5</f>
        <v>0.53463645150896788</v>
      </c>
      <c r="H23" s="14">
        <f>'2015'!AV5</f>
        <v>0.82998603801954673</v>
      </c>
      <c r="I23" s="14">
        <f>'מיפוי רשויות עם חרדים'!U12</f>
        <v>0.22287999999999999</v>
      </c>
    </row>
    <row r="25" spans="1:9">
      <c r="A25" t="s">
        <v>205</v>
      </c>
      <c r="B25" t="s">
        <v>477</v>
      </c>
      <c r="C25" t="s">
        <v>478</v>
      </c>
      <c r="D25" t="s">
        <v>479</v>
      </c>
      <c r="E25" t="s">
        <v>480</v>
      </c>
      <c r="F25" t="s">
        <v>481</v>
      </c>
      <c r="G25" t="s">
        <v>482</v>
      </c>
      <c r="H25" t="s">
        <v>483</v>
      </c>
    </row>
    <row r="26" spans="1:9">
      <c r="A26">
        <v>1999</v>
      </c>
      <c r="B26" s="25">
        <f>'1999'!AX13</f>
        <v>1682</v>
      </c>
      <c r="C26" s="25">
        <f>'1999'!AY13</f>
        <v>405</v>
      </c>
      <c r="D26" s="25">
        <f>'1999'!AZ13</f>
        <v>621</v>
      </c>
      <c r="E26" s="14">
        <f>'1999'!BA13</f>
        <v>0.38989337042188227</v>
      </c>
      <c r="F26" s="14">
        <f>'1999'!BB13</f>
        <v>9.3880389429763567E-2</v>
      </c>
      <c r="G26" s="14">
        <f>'1999'!BC13</f>
        <v>0.14394993045897078</v>
      </c>
      <c r="H26" s="14">
        <f>'1999'!BD13</f>
        <v>0.62772369031061659</v>
      </c>
    </row>
    <row r="27" spans="1:9">
      <c r="A27">
        <v>2003</v>
      </c>
      <c r="B27" s="25">
        <f>'2003'!AR13</f>
        <v>935</v>
      </c>
      <c r="C27" s="25">
        <f>'2003'!AS13</f>
        <v>304</v>
      </c>
      <c r="D27" s="25">
        <f>'2003'!AT13</f>
        <v>1045</v>
      </c>
      <c r="E27" s="14">
        <f>'2003'!AU13</f>
        <v>0.25665660170189403</v>
      </c>
      <c r="F27" s="14">
        <f>'2003'!AV13</f>
        <v>8.3447707933022239E-2</v>
      </c>
      <c r="G27" s="14">
        <f>'2003'!AW13</f>
        <v>0.28685149601976395</v>
      </c>
      <c r="H27" s="14">
        <f>'2003'!AX13</f>
        <v>0.62695580565468023</v>
      </c>
    </row>
    <row r="28" spans="1:9">
      <c r="A28">
        <v>2006</v>
      </c>
      <c r="B28" s="25">
        <f>'2006'!AT13</f>
        <v>918</v>
      </c>
      <c r="C28" s="25">
        <f>'2006'!AU13</f>
        <v>413</v>
      </c>
      <c r="D28" s="25">
        <f>'2006'!AV13</f>
        <v>664</v>
      </c>
      <c r="E28" s="14">
        <f>'2006'!AW13</f>
        <v>0.29814874959402404</v>
      </c>
      <c r="F28" s="14">
        <f>'2006'!AX13</f>
        <v>0.13413445924001299</v>
      </c>
      <c r="G28" s="14">
        <f>'2006'!AY13</f>
        <v>0.21565443325755115</v>
      </c>
      <c r="H28" s="14">
        <f>'2006'!AZ13</f>
        <v>0.64793764209158822</v>
      </c>
    </row>
    <row r="29" spans="1:9">
      <c r="A29">
        <v>2009</v>
      </c>
      <c r="B29" s="25">
        <f>'2009'!AW13</f>
        <v>957</v>
      </c>
      <c r="C29" s="25">
        <f>'2009'!AX13</f>
        <v>350</v>
      </c>
      <c r="D29" s="25">
        <f>'2009'!AY13</f>
        <v>1299</v>
      </c>
      <c r="E29" s="14">
        <f>'2009'!AZ13</f>
        <v>0.28868778280542984</v>
      </c>
      <c r="F29" s="14">
        <f>'2009'!BA13</f>
        <v>0.10558069381598793</v>
      </c>
      <c r="G29" s="14">
        <f>'2009'!BB13</f>
        <v>0.3918552036199095</v>
      </c>
      <c r="H29" s="14">
        <f>'2009'!BC13</f>
        <v>0.78612368024132728</v>
      </c>
      <c r="I29" s="14">
        <f>'מיפוי רשויות עם חרדים'!O22</f>
        <v>0.24162300000000003</v>
      </c>
    </row>
    <row r="30" spans="1:9">
      <c r="A30">
        <v>2013</v>
      </c>
      <c r="B30" s="25">
        <f>'2013'!AW13</f>
        <v>1073</v>
      </c>
      <c r="C30" s="25">
        <f>'2013'!AX13</f>
        <v>661</v>
      </c>
      <c r="D30" s="25">
        <f>'2013'!AY13</f>
        <v>929</v>
      </c>
      <c r="E30" s="14">
        <f>'2013'!AZ13</f>
        <v>0.28590460964561681</v>
      </c>
      <c r="F30" s="14">
        <f>'2013'!BA13</f>
        <v>0.1761257660538236</v>
      </c>
      <c r="G30" s="14">
        <f>'2013'!BB13</f>
        <v>0.24753530508926191</v>
      </c>
      <c r="H30" s="14">
        <f>'2013'!BC13</f>
        <v>0.7095656807887023</v>
      </c>
      <c r="I30" s="14">
        <f>'מיפוי רשויות עם חרדים'!S22</f>
        <v>0.30830799999999997</v>
      </c>
    </row>
    <row r="31" spans="1:9">
      <c r="A31">
        <v>2015</v>
      </c>
      <c r="B31" s="25">
        <f>'2015'!AP13</f>
        <v>928</v>
      </c>
      <c r="C31" s="25">
        <f>'2015'!AQ13</f>
        <v>566</v>
      </c>
      <c r="D31" s="25">
        <f>'2015'!AR13</f>
        <v>1661</v>
      </c>
      <c r="E31" s="14">
        <f>'2015'!AS13</f>
        <v>0.22518806115020626</v>
      </c>
      <c r="F31" s="14">
        <f>'2015'!AT13</f>
        <v>0.13734530453773355</v>
      </c>
      <c r="G31" s="14">
        <f>'2015'!AU13</f>
        <v>0.40305751031303083</v>
      </c>
      <c r="H31" s="14">
        <f>'2015'!AV13</f>
        <v>0.76559087600097064</v>
      </c>
      <c r="I31" s="14">
        <f>'מיפוי רשויות עם חרדים'!U22</f>
        <v>0.29437799999999997</v>
      </c>
    </row>
    <row r="33" spans="1:9">
      <c r="A33" t="s">
        <v>234</v>
      </c>
      <c r="B33" t="s">
        <v>477</v>
      </c>
      <c r="C33" t="s">
        <v>478</v>
      </c>
      <c r="D33" t="s">
        <v>479</v>
      </c>
      <c r="E33" t="s">
        <v>480</v>
      </c>
      <c r="F33" t="s">
        <v>481</v>
      </c>
      <c r="G33" t="s">
        <v>482</v>
      </c>
      <c r="H33" t="s">
        <v>483</v>
      </c>
    </row>
    <row r="34" spans="1:9">
      <c r="A34">
        <v>1999</v>
      </c>
      <c r="B34" s="25">
        <f>'1999'!AX10</f>
        <v>1716</v>
      </c>
      <c r="C34" s="25">
        <f>'1999'!AY10</f>
        <v>469</v>
      </c>
      <c r="D34" s="25">
        <f>'1999'!AZ10</f>
        <v>1002</v>
      </c>
      <c r="E34" s="14">
        <f>'1999'!BA10</f>
        <v>0.37110726643598618</v>
      </c>
      <c r="F34" s="14">
        <f>'1999'!BB10</f>
        <v>0.10142733564013841</v>
      </c>
      <c r="G34" s="14">
        <f>'1999'!BC10</f>
        <v>0.2166955017301038</v>
      </c>
      <c r="H34" s="14">
        <f>'1999'!BD10</f>
        <v>0.6892301038062284</v>
      </c>
    </row>
    <row r="35" spans="1:9">
      <c r="A35">
        <v>2003</v>
      </c>
      <c r="B35" s="25">
        <f>'2003'!AR10</f>
        <v>1123</v>
      </c>
      <c r="C35" s="25">
        <f>'2003'!AS10</f>
        <v>352</v>
      </c>
      <c r="D35" s="25">
        <f>'2003'!AT10</f>
        <v>1606</v>
      </c>
      <c r="E35" s="14">
        <f>'2003'!AU10</f>
        <v>0.27497551420176297</v>
      </c>
      <c r="F35" s="14">
        <f>'2003'!AV10</f>
        <v>8.6190009794319289E-2</v>
      </c>
      <c r="G35" s="14">
        <f>'2003'!AW10</f>
        <v>0.39324191968658179</v>
      </c>
      <c r="H35" s="14">
        <f>'2003'!AX10</f>
        <v>0.75440744368266399</v>
      </c>
    </row>
    <row r="36" spans="1:9">
      <c r="A36">
        <v>2006</v>
      </c>
      <c r="B36" s="25">
        <f>'2006'!AT10</f>
        <v>1262</v>
      </c>
      <c r="C36" s="25">
        <f>'2006'!AU10</f>
        <v>314</v>
      </c>
      <c r="D36" s="25">
        <f>'2006'!AV10</f>
        <v>1236</v>
      </c>
      <c r="E36" s="14">
        <f>'2006'!AW10</f>
        <v>0.33263046916183447</v>
      </c>
      <c r="F36" s="14">
        <f>'2006'!AX10</f>
        <v>8.276225619399051E-2</v>
      </c>
      <c r="G36" s="14">
        <f>'2006'!AY10</f>
        <v>0.3257775434897206</v>
      </c>
      <c r="H36" s="14">
        <f>'2006'!AZ10</f>
        <v>0.7411702688455456</v>
      </c>
    </row>
    <row r="37" spans="1:9">
      <c r="A37">
        <v>2009</v>
      </c>
      <c r="B37" s="25">
        <f>'2009'!AW10</f>
        <v>1197</v>
      </c>
      <c r="C37" s="25">
        <f>'2009'!AX10</f>
        <v>286</v>
      </c>
      <c r="D37" s="25">
        <f>'2009'!AY10</f>
        <v>1818</v>
      </c>
      <c r="E37" s="14">
        <f>'2009'!AZ10</f>
        <v>0.30708055413032326</v>
      </c>
      <c r="F37" s="14">
        <f>'2009'!BA10</f>
        <v>7.3370959466393021E-2</v>
      </c>
      <c r="G37" s="14">
        <f>'2009'!BB10</f>
        <v>0.4663930220625962</v>
      </c>
      <c r="H37" s="14">
        <f>'2009'!BC10</f>
        <v>0.84684453565931239</v>
      </c>
      <c r="I37" s="14">
        <f>'מיפוי רשויות עם חרדים'!O13</f>
        <v>0.15504999999999997</v>
      </c>
    </row>
    <row r="38" spans="1:9">
      <c r="A38">
        <v>2013</v>
      </c>
      <c r="B38" s="25">
        <f>'2013'!AW10</f>
        <v>1394</v>
      </c>
      <c r="C38" s="25">
        <f>'2013'!AX10</f>
        <v>642</v>
      </c>
      <c r="D38" s="25">
        <f>'2013'!AY10</f>
        <v>1475</v>
      </c>
      <c r="E38" s="14">
        <f>'2013'!AZ10</f>
        <v>0.31552738795835217</v>
      </c>
      <c r="F38" s="14">
        <f>'2013'!BA10</f>
        <v>0.14531462200090539</v>
      </c>
      <c r="G38" s="14">
        <f>'2013'!BB10</f>
        <v>0.33386147578089631</v>
      </c>
      <c r="H38" s="14">
        <f>'2013'!BC10</f>
        <v>0.79470348574015381</v>
      </c>
      <c r="I38" s="14">
        <f>'מיפוי רשויות עם חרדים'!S13</f>
        <v>0.20602799999999999</v>
      </c>
    </row>
    <row r="39" spans="1:9">
      <c r="A39">
        <v>2015</v>
      </c>
      <c r="B39" s="25">
        <f>'2015'!AP10</f>
        <v>1180</v>
      </c>
      <c r="C39" s="25">
        <f>'2015'!AQ10</f>
        <v>470</v>
      </c>
      <c r="D39" s="25">
        <f>'2015'!AR10</f>
        <v>2420</v>
      </c>
      <c r="E39" s="14">
        <f>'2015'!AS10</f>
        <v>0.24215062589780423</v>
      </c>
      <c r="F39" s="14">
        <f>'2015'!AT10</f>
        <v>9.6449825569464395E-2</v>
      </c>
      <c r="G39" s="14">
        <f>'2015'!AU10</f>
        <v>0.49661399548532731</v>
      </c>
      <c r="H39" s="14">
        <f>'2015'!AV10</f>
        <v>0.83521444695259595</v>
      </c>
      <c r="I39" s="14">
        <f>'מיפוי רשויות עם חרדים'!U13</f>
        <v>0.10357200000000001</v>
      </c>
    </row>
    <row r="41" spans="1:9">
      <c r="A41" t="s">
        <v>249</v>
      </c>
      <c r="B41" t="s">
        <v>477</v>
      </c>
      <c r="C41" t="s">
        <v>478</v>
      </c>
      <c r="D41" t="s">
        <v>479</v>
      </c>
      <c r="E41" t="s">
        <v>480</v>
      </c>
      <c r="F41" t="s">
        <v>481</v>
      </c>
      <c r="G41" t="s">
        <v>482</v>
      </c>
      <c r="H41" t="s">
        <v>483</v>
      </c>
    </row>
    <row r="42" spans="1:9">
      <c r="A42">
        <v>1999</v>
      </c>
      <c r="B42" s="25">
        <f>'1999'!AX18</f>
        <v>948</v>
      </c>
      <c r="C42" s="25">
        <f>'1999'!AY18</f>
        <v>139</v>
      </c>
      <c r="D42" s="25">
        <f>'1999'!AZ18</f>
        <v>21</v>
      </c>
      <c r="E42" s="14">
        <f>'1999'!BA18</f>
        <v>0.8367166813768756</v>
      </c>
      <c r="F42" s="14">
        <f>'1999'!BB18</f>
        <v>0.12268314210061783</v>
      </c>
      <c r="G42" s="14">
        <f>'1999'!BC18</f>
        <v>1.8534863195057368E-2</v>
      </c>
      <c r="H42" s="14">
        <f>'1999'!BD18</f>
        <v>0.97793468667255079</v>
      </c>
    </row>
    <row r="43" spans="1:9">
      <c r="A43">
        <v>2003</v>
      </c>
      <c r="B43" s="25">
        <f>'2003'!AR18</f>
        <v>721</v>
      </c>
      <c r="C43" s="25">
        <f>'2003'!AS18</f>
        <v>148</v>
      </c>
      <c r="D43" s="25">
        <f>'2003'!AT18</f>
        <v>26</v>
      </c>
      <c r="E43" s="14">
        <f>'2003'!AU18</f>
        <v>0.76783812566560172</v>
      </c>
      <c r="F43" s="14">
        <f>'2003'!AV18</f>
        <v>0.15761448349307774</v>
      </c>
      <c r="G43" s="14">
        <f>'2003'!AW18</f>
        <v>2.7689030883919063E-2</v>
      </c>
      <c r="H43" s="14">
        <f>'2003'!AX18</f>
        <v>0.95314164004259849</v>
      </c>
    </row>
    <row r="44" spans="1:9">
      <c r="A44">
        <v>2006</v>
      </c>
      <c r="B44" s="25">
        <f>'2006'!AT18</f>
        <v>711</v>
      </c>
      <c r="C44" s="25">
        <f>'2006'!AU18</f>
        <v>63</v>
      </c>
      <c r="D44" s="25">
        <f>'2006'!AV18</f>
        <v>21</v>
      </c>
      <c r="E44" s="14">
        <f>'2006'!AW18</f>
        <v>0.74684873949579833</v>
      </c>
      <c r="F44" s="14">
        <f>'2006'!AX18</f>
        <v>6.6176470588235295E-2</v>
      </c>
      <c r="G44" s="14">
        <f>'2006'!AY18</f>
        <v>2.2058823529411766E-2</v>
      </c>
      <c r="H44" s="14">
        <f>'2006'!AZ18</f>
        <v>0.83508403361344541</v>
      </c>
    </row>
    <row r="45" spans="1:9">
      <c r="A45">
        <v>2009</v>
      </c>
      <c r="B45" s="25">
        <f>'2009'!AW18</f>
        <v>818</v>
      </c>
      <c r="C45" s="25">
        <f>'2009'!AX18</f>
        <v>210</v>
      </c>
      <c r="D45" s="25">
        <f>'2009'!AY18</f>
        <v>67</v>
      </c>
      <c r="E45" s="14">
        <f>'2009'!AZ18</f>
        <v>0.74363636363636365</v>
      </c>
      <c r="F45" s="14">
        <f>'2009'!BA18</f>
        <v>0.19090909090909092</v>
      </c>
      <c r="G45" s="14">
        <f>'2009'!BB18</f>
        <v>6.0909090909090906E-2</v>
      </c>
      <c r="H45" s="14">
        <f>'2009'!BC18</f>
        <v>0.99545454545454548</v>
      </c>
      <c r="I45" s="14">
        <f>'מיפוי רשויות עם חרדים'!O7</f>
        <v>2.4236000000000001E-2</v>
      </c>
    </row>
    <row r="46" spans="1:9">
      <c r="A46">
        <v>2013</v>
      </c>
      <c r="B46" s="25">
        <f>'2013'!AW18</f>
        <v>900</v>
      </c>
      <c r="C46" s="25">
        <f>'2013'!AX18</f>
        <v>244</v>
      </c>
      <c r="D46" s="25">
        <f>'2013'!AY18</f>
        <v>23</v>
      </c>
      <c r="E46" s="14">
        <f>'2013'!AZ18</f>
        <v>0.69230769230769229</v>
      </c>
      <c r="F46" s="14">
        <f>'2013'!BA18</f>
        <v>0.18769230769230769</v>
      </c>
      <c r="G46" s="14">
        <f>'2013'!BB18</f>
        <v>1.7692307692307691E-2</v>
      </c>
      <c r="H46" s="14">
        <f>'2013'!BC18</f>
        <v>0.89769230769230768</v>
      </c>
      <c r="I46" s="14">
        <f>'מיפוי רשויות עם חרדים'!S7</f>
        <v>0</v>
      </c>
    </row>
    <row r="47" spans="1:9">
      <c r="A47">
        <v>2015</v>
      </c>
      <c r="B47" s="25">
        <f>'2015'!AP18</f>
        <v>854</v>
      </c>
      <c r="C47" s="25">
        <f>'2015'!AQ18</f>
        <v>424</v>
      </c>
      <c r="D47" s="25">
        <f>'2015'!AR18</f>
        <v>80</v>
      </c>
      <c r="E47" s="14">
        <f>'2015'!AS18</f>
        <v>0.61884057971014494</v>
      </c>
      <c r="F47" s="14">
        <f>'2015'!AT18</f>
        <v>0.30724637681159422</v>
      </c>
      <c r="G47" s="14">
        <f>'2015'!AU18</f>
        <v>5.7971014492753624E-2</v>
      </c>
      <c r="H47" s="14">
        <f>'2015'!AV18</f>
        <v>0.98405797101449277</v>
      </c>
      <c r="I47" s="14">
        <f>'מיפוי רשויות עם חרדים'!U7</f>
        <v>2.3489000000000003E-2</v>
      </c>
    </row>
    <row r="49" spans="1:9">
      <c r="A49" t="s">
        <v>194</v>
      </c>
      <c r="B49" t="s">
        <v>477</v>
      </c>
      <c r="C49" t="s">
        <v>478</v>
      </c>
      <c r="D49" t="s">
        <v>479</v>
      </c>
      <c r="E49" t="s">
        <v>480</v>
      </c>
      <c r="F49" t="s">
        <v>481</v>
      </c>
      <c r="G49" t="s">
        <v>482</v>
      </c>
      <c r="H49" t="s">
        <v>483</v>
      </c>
    </row>
    <row r="50" spans="1:9">
      <c r="A50">
        <v>1999</v>
      </c>
      <c r="B50" s="25">
        <f>'1999'!AX4</f>
        <v>25332</v>
      </c>
      <c r="C50" s="25">
        <f>'1999'!AY4</f>
        <v>3997</v>
      </c>
      <c r="D50" s="25">
        <f>'1999'!AZ4</f>
        <v>9237</v>
      </c>
      <c r="E50" s="14">
        <f>'1999'!BA4</f>
        <v>0.29895909552245853</v>
      </c>
      <c r="F50" s="14">
        <f>'1999'!BB4</f>
        <v>4.7171147355252907E-2</v>
      </c>
      <c r="G50" s="14">
        <f>'1999'!BC4</f>
        <v>0.10901173082823896</v>
      </c>
      <c r="H50" s="14">
        <f>'1999'!BD4</f>
        <v>0.45514197370595039</v>
      </c>
    </row>
    <row r="51" spans="1:9">
      <c r="A51">
        <v>2003</v>
      </c>
      <c r="B51" s="25">
        <f>'2003'!AR4</f>
        <v>19009</v>
      </c>
      <c r="C51" s="25">
        <f>'2003'!AS4</f>
        <v>2371</v>
      </c>
      <c r="D51" s="25">
        <f>'2003'!AT4</f>
        <v>27056</v>
      </c>
      <c r="E51" s="14">
        <f>'2003'!AU4</f>
        <v>0.22162760872099802</v>
      </c>
      <c r="F51" s="14">
        <f>'2003'!AV4</f>
        <v>2.7643698262795849E-2</v>
      </c>
      <c r="G51" s="14">
        <f>'2003'!AW4</f>
        <v>0.31544829194356999</v>
      </c>
      <c r="H51" s="14">
        <f>'2003'!AX4</f>
        <v>0.5647195989273639</v>
      </c>
    </row>
    <row r="52" spans="1:9">
      <c r="A52">
        <v>2006</v>
      </c>
      <c r="B52" s="25">
        <f>'2006'!AT4</f>
        <v>22465</v>
      </c>
      <c r="C52" s="25">
        <f>'2006'!AU4</f>
        <v>3801</v>
      </c>
      <c r="D52" s="25">
        <f>'2006'!AV4</f>
        <v>25561</v>
      </c>
      <c r="E52" s="14">
        <f>'2006'!AW4</f>
        <v>0.26378516744164199</v>
      </c>
      <c r="F52" s="14">
        <f>'2006'!AX4</f>
        <v>4.4631534451176555E-2</v>
      </c>
      <c r="G52" s="14">
        <f>'2006'!AY4</f>
        <v>0.30013855619745433</v>
      </c>
      <c r="H52" s="14">
        <f>'2006'!AZ4</f>
        <v>0.60855525809027289</v>
      </c>
    </row>
    <row r="53" spans="1:9">
      <c r="A53">
        <v>2009</v>
      </c>
      <c r="B53" s="25">
        <f>'2009'!AW4</f>
        <v>22166</v>
      </c>
      <c r="C53" s="25">
        <f>'2009'!AX4</f>
        <v>2758</v>
      </c>
      <c r="D53" s="25">
        <f>'2009'!AY4</f>
        <v>47884</v>
      </c>
      <c r="E53" s="14">
        <f>'2009'!AZ4</f>
        <v>0.23387777496412593</v>
      </c>
      <c r="F53" s="14">
        <f>'2009'!BA4</f>
        <v>2.9100194141976871E-2</v>
      </c>
      <c r="G53" s="14">
        <f>'2009'!BB4</f>
        <v>0.50523339242002197</v>
      </c>
      <c r="H53" s="14">
        <f>'2009'!BC4</f>
        <v>0.76821136152612479</v>
      </c>
      <c r="I53" s="14">
        <f>'מיפוי רשויות עם חרדים'!O26</f>
        <v>0.28965599999999997</v>
      </c>
    </row>
    <row r="54" spans="1:9">
      <c r="A54">
        <v>2013</v>
      </c>
      <c r="B54" s="25">
        <f>'2013'!AW4</f>
        <v>28115</v>
      </c>
      <c r="C54" s="25">
        <f>'2013'!AX4</f>
        <v>8406</v>
      </c>
      <c r="D54" s="25">
        <f>'2013'!AY4</f>
        <v>37325</v>
      </c>
      <c r="E54" s="14">
        <f>'2013'!AZ4</f>
        <v>0.27223696186842766</v>
      </c>
      <c r="F54" s="14">
        <f>'2013'!BA4</f>
        <v>8.139512365164514E-2</v>
      </c>
      <c r="G54" s="14">
        <f>'2013'!BB4</f>
        <v>0.3614172008443558</v>
      </c>
      <c r="H54" s="14">
        <f>'2013'!BC4</f>
        <v>0.71504928636442866</v>
      </c>
      <c r="I54" s="14">
        <f>'מיפוי רשויות עם חרדים'!S26</f>
        <v>0.26805599999999996</v>
      </c>
    </row>
    <row r="55" spans="1:9">
      <c r="A55">
        <v>2015</v>
      </c>
      <c r="B55" s="25">
        <f>'2015'!AP4</f>
        <v>23055</v>
      </c>
      <c r="C55" s="25">
        <f>'2015'!AQ4</f>
        <v>9666</v>
      </c>
      <c r="D55" s="25">
        <f>'2015'!AR4</f>
        <v>50780</v>
      </c>
      <c r="E55" s="14">
        <f>'2015'!AS4</f>
        <v>0.20366068037066157</v>
      </c>
      <c r="F55" s="14">
        <f>'2015'!AT4</f>
        <v>8.5386429688259144E-2</v>
      </c>
      <c r="G55" s="14">
        <f>'2015'!AU4</f>
        <v>0.44857468441649073</v>
      </c>
      <c r="H55" s="14">
        <f>'2015'!AV4</f>
        <v>0.73762179447541143</v>
      </c>
      <c r="I55" s="14">
        <f>'מיפוי רשויות עם חרדים'!U26</f>
        <v>0.25968600000000003</v>
      </c>
    </row>
    <row r="57" spans="1:9">
      <c r="A57" t="s">
        <v>495</v>
      </c>
      <c r="B57" t="s">
        <v>477</v>
      </c>
      <c r="C57" t="s">
        <v>478</v>
      </c>
      <c r="D57" t="s">
        <v>479</v>
      </c>
      <c r="E57" t="s">
        <v>480</v>
      </c>
      <c r="F57" t="s">
        <v>481</v>
      </c>
      <c r="G57" t="s">
        <v>482</v>
      </c>
      <c r="H57" t="s">
        <v>483</v>
      </c>
    </row>
    <row r="58" spans="1:9">
      <c r="A58">
        <v>1999</v>
      </c>
      <c r="B58" s="25">
        <f>'1999'!AX12</f>
        <v>298</v>
      </c>
      <c r="C58" s="25">
        <f>'1999'!AY12</f>
        <v>210</v>
      </c>
      <c r="D58" s="25">
        <f>'1999'!AZ12</f>
        <v>197</v>
      </c>
      <c r="E58" s="14">
        <f>'1999'!BA12</f>
        <v>0.24937238493723848</v>
      </c>
      <c r="F58" s="14">
        <f>'1999'!BB12</f>
        <v>0.17573221757322174</v>
      </c>
      <c r="G58" s="14">
        <f>'1999'!BC12</f>
        <v>0.16485355648535566</v>
      </c>
      <c r="H58" s="14">
        <f>'1999'!BD12</f>
        <v>0.58995815899581583</v>
      </c>
    </row>
    <row r="59" spans="1:9">
      <c r="A59">
        <v>2003</v>
      </c>
      <c r="B59" s="25">
        <f>'2003'!AR12</f>
        <v>343</v>
      </c>
      <c r="C59" s="25">
        <f>'2003'!AS12</f>
        <v>107</v>
      </c>
      <c r="D59" s="25">
        <f>'2003'!AT12</f>
        <v>395</v>
      </c>
      <c r="E59" s="14">
        <f>'2003'!AU12</f>
        <v>0.28137817883511074</v>
      </c>
      <c r="F59" s="14">
        <f>'2003'!AV12</f>
        <v>8.7776866283839211E-2</v>
      </c>
      <c r="G59" s="14">
        <f>'2003'!AW12</f>
        <v>0.32403609515996717</v>
      </c>
      <c r="H59" s="14">
        <f>'2003'!AX12</f>
        <v>0.69319114027891704</v>
      </c>
    </row>
    <row r="60" spans="1:9">
      <c r="A60">
        <v>2006</v>
      </c>
      <c r="B60" s="25">
        <f>'2006'!AT12</f>
        <v>451</v>
      </c>
      <c r="C60" s="25">
        <f>'2006'!AU12</f>
        <v>103</v>
      </c>
      <c r="D60" s="25">
        <f>'2006'!AV12</f>
        <v>135</v>
      </c>
      <c r="E60" s="14">
        <f>'2006'!AW12</f>
        <v>0.36166800320769849</v>
      </c>
      <c r="F60" s="14">
        <f>'2006'!AX12</f>
        <v>8.259823576583801E-2</v>
      </c>
      <c r="G60" s="14">
        <f>'2006'!AY12</f>
        <v>0.1082598235765838</v>
      </c>
      <c r="H60" s="14">
        <f>'2006'!AZ12</f>
        <v>0.55252606255012027</v>
      </c>
    </row>
    <row r="61" spans="1:9">
      <c r="A61">
        <v>2009</v>
      </c>
      <c r="B61" s="25">
        <f>'2009'!AW12</f>
        <v>541</v>
      </c>
      <c r="C61" s="25">
        <f>'2009'!AX12</f>
        <v>84</v>
      </c>
      <c r="D61" s="25">
        <f>'2009'!AY12</f>
        <v>315</v>
      </c>
      <c r="E61" s="14">
        <f>'2009'!AZ12</f>
        <v>0.39691856199559794</v>
      </c>
      <c r="F61" s="14">
        <f>'2009'!BA12</f>
        <v>6.1628760088041086E-2</v>
      </c>
      <c r="G61" s="14">
        <f>'2009'!BB12</f>
        <v>0.23110785033015407</v>
      </c>
      <c r="H61" s="14">
        <f>'2009'!BC12</f>
        <v>0.68965517241379315</v>
      </c>
      <c r="I61" s="14"/>
    </row>
    <row r="62" spans="1:9">
      <c r="A62">
        <v>2013</v>
      </c>
      <c r="B62" s="25">
        <f>'2013'!AW12</f>
        <v>738</v>
      </c>
      <c r="C62" s="25">
        <f>'2013'!AX12</f>
        <v>179</v>
      </c>
      <c r="D62" s="25">
        <f>'2013'!AY12</f>
        <v>228</v>
      </c>
      <c r="E62" s="14">
        <f>'2013'!AZ12</f>
        <v>0.45415384615384613</v>
      </c>
      <c r="F62" s="14">
        <f>'2013'!BA12</f>
        <v>0.11015384615384616</v>
      </c>
      <c r="G62" s="14">
        <f>'2013'!BB12</f>
        <v>0.1403076923076923</v>
      </c>
      <c r="H62" s="14">
        <f>'2013'!BC12</f>
        <v>0.70461538461538464</v>
      </c>
      <c r="I62" s="14"/>
    </row>
    <row r="63" spans="1:9">
      <c r="A63">
        <v>2015</v>
      </c>
      <c r="B63" s="25">
        <f>'2015'!AP12</f>
        <v>707</v>
      </c>
      <c r="C63" s="25">
        <f>'2015'!AQ12</f>
        <v>201</v>
      </c>
      <c r="D63" s="25">
        <f>'2015'!AR12</f>
        <v>386</v>
      </c>
      <c r="E63" s="14">
        <f>'2015'!AS12</f>
        <v>0.39920948616600793</v>
      </c>
      <c r="F63" s="14">
        <f>'2015'!AT12</f>
        <v>0.11349520045172219</v>
      </c>
      <c r="G63" s="14">
        <f>'2015'!AU12</f>
        <v>0.21795595708639187</v>
      </c>
      <c r="H63" s="14">
        <f>'2015'!AV12</f>
        <v>0.73066064370412209</v>
      </c>
      <c r="I63" s="14"/>
    </row>
    <row r="65" spans="1:8">
      <c r="A65" t="s">
        <v>238</v>
      </c>
      <c r="B65" t="s">
        <v>477</v>
      </c>
      <c r="C65" t="s">
        <v>478</v>
      </c>
      <c r="D65" t="s">
        <v>479</v>
      </c>
      <c r="E65" t="s">
        <v>480</v>
      </c>
      <c r="F65" t="s">
        <v>481</v>
      </c>
      <c r="G65" t="s">
        <v>482</v>
      </c>
      <c r="H65" t="s">
        <v>483</v>
      </c>
    </row>
    <row r="66" spans="1:8">
      <c r="A66">
        <v>1999</v>
      </c>
      <c r="B66" s="25">
        <f>'1999'!AX19</f>
        <v>4161</v>
      </c>
      <c r="C66" s="25">
        <f>'1999'!AY19</f>
        <v>1612</v>
      </c>
      <c r="D66" s="25">
        <f>'1999'!AZ19</f>
        <v>1907</v>
      </c>
      <c r="E66" s="14">
        <f>'1999'!BA19</f>
        <v>0.33967346938775511</v>
      </c>
      <c r="F66" s="14">
        <f>'1999'!BB19</f>
        <v>0.13159183673469388</v>
      </c>
      <c r="G66" s="14">
        <f>'1999'!BC19</f>
        <v>0.15567346938775511</v>
      </c>
      <c r="H66" s="14">
        <f>'1999'!BD19</f>
        <v>0.62693877551020405</v>
      </c>
    </row>
    <row r="67" spans="1:8">
      <c r="A67">
        <v>2003</v>
      </c>
      <c r="B67" s="25">
        <f>'2003'!AR19</f>
        <v>3054</v>
      </c>
      <c r="C67" s="25">
        <f>'2003'!AS19</f>
        <v>1485</v>
      </c>
      <c r="D67" s="25">
        <f>'2003'!AT19</f>
        <v>3381</v>
      </c>
      <c r="E67" s="14">
        <f>'2003'!AU19</f>
        <v>0.26881436493266436</v>
      </c>
      <c r="F67" s="14">
        <f>'2003'!AV19</f>
        <v>0.13071032479535252</v>
      </c>
      <c r="G67" s="14">
        <f>'2003'!AW19</f>
        <v>0.29759704251386321</v>
      </c>
      <c r="H67" s="14">
        <f>'2003'!AX19</f>
        <v>0.69712173224188012</v>
      </c>
    </row>
    <row r="68" spans="1:8">
      <c r="A68">
        <v>2006</v>
      </c>
      <c r="B68" s="25">
        <f>'2006'!AT19</f>
        <v>3309</v>
      </c>
      <c r="C68" s="25">
        <f>'2006'!AU19</f>
        <v>1070</v>
      </c>
      <c r="D68" s="25">
        <f>'2006'!AV19</f>
        <v>2454</v>
      </c>
      <c r="E68" s="14">
        <f>'2006'!AW19</f>
        <v>0.31344131855640806</v>
      </c>
      <c r="F68" s="14">
        <f>'2006'!AX19</f>
        <v>0.10135455148242872</v>
      </c>
      <c r="G68" s="14">
        <f>'2006'!AY19</f>
        <v>0.23245240125035521</v>
      </c>
      <c r="H68" s="14">
        <f>'2006'!AZ19</f>
        <v>0.64724827128919205</v>
      </c>
    </row>
    <row r="69" spans="1:8">
      <c r="A69">
        <v>2009</v>
      </c>
      <c r="B69" s="25">
        <f>'2009'!AW19</f>
        <v>3083</v>
      </c>
      <c r="C69" s="25">
        <f>'2009'!AX19</f>
        <v>1844</v>
      </c>
      <c r="D69" s="25">
        <f>'2009'!AY19</f>
        <v>3987</v>
      </c>
      <c r="E69" s="14">
        <f>'2009'!AZ19</f>
        <v>0.28588649851632048</v>
      </c>
      <c r="F69" s="14">
        <f>'2009'!BA19</f>
        <v>0.17099406528189912</v>
      </c>
      <c r="G69" s="14">
        <f>'2009'!BB19</f>
        <v>0.36971439169139464</v>
      </c>
      <c r="H69" s="14">
        <f>'2009'!BC19</f>
        <v>0.82659495548961426</v>
      </c>
    </row>
    <row r="70" spans="1:8">
      <c r="A70">
        <v>2013</v>
      </c>
      <c r="B70" s="25">
        <f>'2013'!AW19</f>
        <v>3983</v>
      </c>
      <c r="C70" s="25">
        <f>'2013'!AX19</f>
        <v>2856</v>
      </c>
      <c r="D70" s="25">
        <f>'2013'!AY19</f>
        <v>3548</v>
      </c>
      <c r="E70" s="14">
        <f>'2013'!AZ19</f>
        <v>0.31538522448333201</v>
      </c>
      <c r="F70" s="14">
        <f>'2013'!BA19</f>
        <v>0.22614617151001662</v>
      </c>
      <c r="G70" s="14">
        <f>'2013'!BB19</f>
        <v>0.28094069205796185</v>
      </c>
      <c r="H70" s="14">
        <f>'2013'!BC19</f>
        <v>0.82247208805131056</v>
      </c>
    </row>
    <row r="71" spans="1:8">
      <c r="A71">
        <v>2015</v>
      </c>
      <c r="B71" s="25">
        <f>'2015'!AP19</f>
        <v>3479</v>
      </c>
      <c r="C71" s="25">
        <f>'2015'!AQ19</f>
        <v>3281</v>
      </c>
      <c r="D71" s="25">
        <f>'2015'!AR19</f>
        <v>5141</v>
      </c>
      <c r="E71" s="14">
        <f>'2015'!AS19</f>
        <v>0.24689518132141083</v>
      </c>
      <c r="F71" s="14">
        <f>'2015'!AT19</f>
        <v>0.23284365907316726</v>
      </c>
      <c r="G71" s="14">
        <f>'2015'!AU19</f>
        <v>0.36484280746575831</v>
      </c>
      <c r="H71" s="14">
        <f>'2015'!AV19</f>
        <v>0.8445816478603364</v>
      </c>
    </row>
  </sheetData>
  <conditionalFormatting sqref="E18:H23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0:H15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:H7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6:H31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4:H39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42:H4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0:H5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8:H6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66:H7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Charts</vt:lpstr>
      </vt:variant>
      <vt:variant>
        <vt:i4>5</vt:i4>
      </vt:variant>
    </vt:vector>
  </HeadingPairs>
  <TitlesOfParts>
    <vt:vector size="15" baseType="lpstr">
      <vt:lpstr>Sheet1</vt:lpstr>
      <vt:lpstr>1999</vt:lpstr>
      <vt:lpstr>2003</vt:lpstr>
      <vt:lpstr>2006</vt:lpstr>
      <vt:lpstr>2009</vt:lpstr>
      <vt:lpstr>2013</vt:lpstr>
      <vt:lpstr>2015</vt:lpstr>
      <vt:lpstr>מיפוי רשויות עם חרדים</vt:lpstr>
      <vt:lpstr>מיפוי מלא</vt:lpstr>
      <vt:lpstr>ערים</vt:lpstr>
      <vt:lpstr>מפת המתחרדים</vt:lpstr>
      <vt:lpstr>מגמות הצבעה</vt:lpstr>
      <vt:lpstr>מגמות הצבעה (2)</vt:lpstr>
      <vt:lpstr>חרדיות וחרדיות אשכנזיות</vt:lpstr>
      <vt:lpstr>חרדיות וחרדיות אשכנזיות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2018-03-25T19:18:31Z</dcterms:created>
  <dcterms:modified xsi:type="dcterms:W3CDTF">2018-04-04T21:26:48Z</dcterms:modified>
</cp:coreProperties>
</file>