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66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395259\Dropbox\MuniIndex\המדד המוניציפלי\"/>
    </mc:Choice>
  </mc:AlternateContent>
  <bookViews>
    <workbookView xWindow="0" yWindow="0" windowWidth="19200" windowHeight="11370"/>
  </bookViews>
  <sheets>
    <sheet name="עודף הכנסות וגרעון" sheetId="1" r:id="rId1"/>
    <sheet name="Chart1" sheetId="2" r:id="rId2"/>
    <sheet name="Chart1 (2)" sheetId="3" r:id="rId3"/>
  </sheets>
  <definedNames>
    <definedName name="_xlnm._FilterDatabase" localSheetId="0" hidden="1">'עודף הכנסות וגרעון'!$A$2:$R$257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286" i="1" l="1"/>
  <c r="R308" i="1"/>
  <c r="R331" i="1"/>
  <c r="Q331" i="1"/>
  <c r="Q308" i="1"/>
  <c r="Q286" i="1"/>
  <c r="R283" i="1"/>
  <c r="R328" i="1"/>
  <c r="R305" i="1"/>
  <c r="Q303" i="1"/>
  <c r="Q283" i="1"/>
  <c r="Q305" i="1"/>
  <c r="Q328" i="1"/>
  <c r="G321" i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4" i="1"/>
  <c r="M195" i="1"/>
  <c r="M196" i="1"/>
  <c r="M197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3" i="1"/>
  <c r="M214" i="1"/>
  <c r="M215" i="1"/>
  <c r="M216" i="1"/>
  <c r="M217" i="1"/>
  <c r="M218" i="1"/>
  <c r="M219" i="1"/>
  <c r="M220" i="1"/>
  <c r="M221" i="1"/>
  <c r="M222" i="1"/>
  <c r="M223" i="1"/>
  <c r="M224" i="1"/>
  <c r="M225" i="1"/>
  <c r="M226" i="1"/>
  <c r="M227" i="1"/>
  <c r="M228" i="1"/>
  <c r="M229" i="1"/>
  <c r="M230" i="1"/>
  <c r="M231" i="1"/>
  <c r="M232" i="1"/>
  <c r="M233" i="1"/>
  <c r="M234" i="1"/>
  <c r="M235" i="1"/>
  <c r="M236" i="1"/>
  <c r="M237" i="1"/>
  <c r="M238" i="1"/>
  <c r="M239" i="1"/>
  <c r="M240" i="1"/>
  <c r="M241" i="1"/>
  <c r="M242" i="1"/>
  <c r="M243" i="1"/>
  <c r="M244" i="1"/>
  <c r="M245" i="1"/>
  <c r="M246" i="1"/>
  <c r="M247" i="1"/>
  <c r="M248" i="1"/>
  <c r="M249" i="1"/>
  <c r="M250" i="1"/>
  <c r="M251" i="1"/>
  <c r="M252" i="1"/>
  <c r="M253" i="1"/>
  <c r="M254" i="1"/>
  <c r="M255" i="1"/>
  <c r="M256" i="1"/>
  <c r="M257" i="1"/>
  <c r="M3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3" i="1"/>
  <c r="Q4" i="1"/>
  <c r="Q5" i="1"/>
  <c r="Q6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2" i="1"/>
  <c r="Q73" i="1"/>
  <c r="Q74" i="1"/>
  <c r="Q75" i="1"/>
  <c r="Q76" i="1"/>
  <c r="Q77" i="1"/>
  <c r="Q78" i="1"/>
  <c r="Q79" i="1"/>
  <c r="Q80" i="1"/>
  <c r="Q81" i="1"/>
  <c r="Q82" i="1"/>
  <c r="Q83" i="1"/>
  <c r="Q84" i="1"/>
  <c r="Q85" i="1"/>
  <c r="Q86" i="1"/>
  <c r="Q87" i="1"/>
  <c r="Q88" i="1"/>
  <c r="Q89" i="1"/>
  <c r="Q90" i="1"/>
  <c r="Q91" i="1"/>
  <c r="Q92" i="1"/>
  <c r="Q93" i="1"/>
  <c r="Q94" i="1"/>
  <c r="Q95" i="1"/>
  <c r="Q96" i="1"/>
  <c r="Q97" i="1"/>
  <c r="Q98" i="1"/>
  <c r="Q99" i="1"/>
  <c r="Q100" i="1"/>
  <c r="Q101" i="1"/>
  <c r="Q102" i="1"/>
  <c r="Q103" i="1"/>
  <c r="Q104" i="1"/>
  <c r="Q105" i="1"/>
  <c r="Q106" i="1"/>
  <c r="Q107" i="1"/>
  <c r="Q108" i="1"/>
  <c r="Q109" i="1"/>
  <c r="Q110" i="1"/>
  <c r="Q111" i="1"/>
  <c r="Q112" i="1"/>
  <c r="Q113" i="1"/>
  <c r="Q114" i="1"/>
  <c r="Q115" i="1"/>
  <c r="Q116" i="1"/>
  <c r="Q117" i="1"/>
  <c r="Q118" i="1"/>
  <c r="Q119" i="1"/>
  <c r="Q120" i="1"/>
  <c r="Q121" i="1"/>
  <c r="Q122" i="1"/>
  <c r="Q123" i="1"/>
  <c r="Q124" i="1"/>
  <c r="Q125" i="1"/>
  <c r="Q126" i="1"/>
  <c r="Q127" i="1"/>
  <c r="Q128" i="1"/>
  <c r="Q129" i="1"/>
  <c r="Q130" i="1"/>
  <c r="Q131" i="1"/>
  <c r="Q132" i="1"/>
  <c r="Q133" i="1"/>
  <c r="Q134" i="1"/>
  <c r="Q135" i="1"/>
  <c r="Q136" i="1"/>
  <c r="Q137" i="1"/>
  <c r="Q138" i="1"/>
  <c r="Q139" i="1"/>
  <c r="Q140" i="1"/>
  <c r="Q141" i="1"/>
  <c r="Q142" i="1"/>
  <c r="Q143" i="1"/>
  <c r="Q144" i="1"/>
  <c r="Q145" i="1"/>
  <c r="Q146" i="1"/>
  <c r="Q147" i="1"/>
  <c r="Q148" i="1"/>
  <c r="Q149" i="1"/>
  <c r="Q150" i="1"/>
  <c r="Q151" i="1"/>
  <c r="Q152" i="1"/>
  <c r="Q153" i="1"/>
  <c r="Q154" i="1"/>
  <c r="Q155" i="1"/>
  <c r="Q156" i="1"/>
  <c r="Q157" i="1"/>
  <c r="Q158" i="1"/>
  <c r="Q159" i="1"/>
  <c r="Q160" i="1"/>
  <c r="Q161" i="1"/>
  <c r="Q162" i="1"/>
  <c r="Q163" i="1"/>
  <c r="Q164" i="1"/>
  <c r="Q165" i="1"/>
  <c r="Q166" i="1"/>
  <c r="Q167" i="1"/>
  <c r="Q168" i="1"/>
  <c r="Q169" i="1"/>
  <c r="Q170" i="1"/>
  <c r="Q171" i="1"/>
  <c r="Q172" i="1"/>
  <c r="Q173" i="1"/>
  <c r="Q174" i="1"/>
  <c r="Q175" i="1"/>
  <c r="Q176" i="1"/>
  <c r="Q177" i="1"/>
  <c r="Q178" i="1"/>
  <c r="Q179" i="1"/>
  <c r="Q180" i="1"/>
  <c r="Q181" i="1"/>
  <c r="Q182" i="1"/>
  <c r="Q183" i="1"/>
  <c r="Q184" i="1"/>
  <c r="Q185" i="1"/>
  <c r="Q186" i="1"/>
  <c r="Q187" i="1"/>
  <c r="Q188" i="1"/>
  <c r="Q189" i="1"/>
  <c r="Q190" i="1"/>
  <c r="Q191" i="1"/>
  <c r="Q192" i="1"/>
  <c r="Q193" i="1"/>
  <c r="Q194" i="1"/>
  <c r="Q195" i="1"/>
  <c r="Q196" i="1"/>
  <c r="Q197" i="1"/>
  <c r="Q198" i="1"/>
  <c r="Q199" i="1"/>
  <c r="Q200" i="1"/>
  <c r="Q201" i="1"/>
  <c r="Q202" i="1"/>
  <c r="Q203" i="1"/>
  <c r="Q204" i="1"/>
  <c r="Q205" i="1"/>
  <c r="Q206" i="1"/>
  <c r="Q207" i="1"/>
  <c r="Q208" i="1"/>
  <c r="Q209" i="1"/>
  <c r="Q210" i="1"/>
  <c r="Q211" i="1"/>
  <c r="Q212" i="1"/>
  <c r="Q213" i="1"/>
  <c r="Q214" i="1"/>
  <c r="Q215" i="1"/>
  <c r="Q216" i="1"/>
  <c r="Q217" i="1"/>
  <c r="Q218" i="1"/>
  <c r="Q219" i="1"/>
  <c r="Q220" i="1"/>
  <c r="Q221" i="1"/>
  <c r="Q222" i="1"/>
  <c r="Q223" i="1"/>
  <c r="Q224" i="1"/>
  <c r="Q225" i="1"/>
  <c r="Q226" i="1"/>
  <c r="Q227" i="1"/>
  <c r="Q228" i="1"/>
  <c r="Q229" i="1"/>
  <c r="Q230" i="1"/>
  <c r="Q231" i="1"/>
  <c r="Q232" i="1"/>
  <c r="Q233" i="1"/>
  <c r="Q234" i="1"/>
  <c r="Q235" i="1"/>
  <c r="Q236" i="1"/>
  <c r="Q237" i="1"/>
  <c r="Q238" i="1"/>
  <c r="Q239" i="1"/>
  <c r="Q240" i="1"/>
  <c r="Q241" i="1"/>
  <c r="Q242" i="1"/>
  <c r="Q243" i="1"/>
  <c r="Q244" i="1"/>
  <c r="Q245" i="1"/>
  <c r="Q246" i="1"/>
  <c r="Q247" i="1"/>
  <c r="Q248" i="1"/>
  <c r="Q249" i="1"/>
  <c r="Q250" i="1"/>
  <c r="Q251" i="1"/>
  <c r="Q252" i="1"/>
  <c r="Q253" i="1"/>
  <c r="Q254" i="1"/>
  <c r="Q255" i="1"/>
  <c r="Q256" i="1"/>
  <c r="Q257" i="1"/>
  <c r="Q3" i="1"/>
  <c r="P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3" i="1"/>
  <c r="P214" i="1"/>
  <c r="P215" i="1"/>
  <c r="P216" i="1"/>
  <c r="P217" i="1"/>
  <c r="P218" i="1"/>
  <c r="P219" i="1"/>
  <c r="P220" i="1"/>
  <c r="P221" i="1"/>
  <c r="P222" i="1"/>
  <c r="P223" i="1"/>
  <c r="P224" i="1"/>
  <c r="P225" i="1"/>
  <c r="P226" i="1"/>
  <c r="P227" i="1"/>
  <c r="P228" i="1"/>
  <c r="P229" i="1"/>
  <c r="P230" i="1"/>
  <c r="P231" i="1"/>
  <c r="P232" i="1"/>
  <c r="P233" i="1"/>
  <c r="P234" i="1"/>
  <c r="P235" i="1"/>
  <c r="P236" i="1"/>
  <c r="P237" i="1"/>
  <c r="P238" i="1"/>
  <c r="P239" i="1"/>
  <c r="P240" i="1"/>
  <c r="P241" i="1"/>
  <c r="P242" i="1"/>
  <c r="P243" i="1"/>
  <c r="P244" i="1"/>
  <c r="P245" i="1"/>
  <c r="P246" i="1"/>
  <c r="P247" i="1"/>
  <c r="P248" i="1"/>
  <c r="P249" i="1"/>
  <c r="P250" i="1"/>
  <c r="P251" i="1"/>
  <c r="P252" i="1"/>
  <c r="P253" i="1"/>
  <c r="P254" i="1"/>
  <c r="P255" i="1"/>
  <c r="P256" i="1"/>
  <c r="P257" i="1"/>
  <c r="P3" i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6" i="1"/>
  <c r="O137" i="1"/>
  <c r="O138" i="1"/>
  <c r="O139" i="1"/>
  <c r="O140" i="1"/>
  <c r="O141" i="1"/>
  <c r="O142" i="1"/>
  <c r="O143" i="1"/>
  <c r="O144" i="1"/>
  <c r="O145" i="1"/>
  <c r="O146" i="1"/>
  <c r="O147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94" i="1"/>
  <c r="O195" i="1"/>
  <c r="O196" i="1"/>
  <c r="O197" i="1"/>
  <c r="O198" i="1"/>
  <c r="O199" i="1"/>
  <c r="O200" i="1"/>
  <c r="O201" i="1"/>
  <c r="O202" i="1"/>
  <c r="O203" i="1"/>
  <c r="O204" i="1"/>
  <c r="O205" i="1"/>
  <c r="O206" i="1"/>
  <c r="O207" i="1"/>
  <c r="O208" i="1"/>
  <c r="O209" i="1"/>
  <c r="O210" i="1"/>
  <c r="O211" i="1"/>
  <c r="O212" i="1"/>
  <c r="O213" i="1"/>
  <c r="O214" i="1"/>
  <c r="O215" i="1"/>
  <c r="O216" i="1"/>
  <c r="O217" i="1"/>
  <c r="O218" i="1"/>
  <c r="O219" i="1"/>
  <c r="O220" i="1"/>
  <c r="O221" i="1"/>
  <c r="O222" i="1"/>
  <c r="O223" i="1"/>
  <c r="O224" i="1"/>
  <c r="O225" i="1"/>
  <c r="O226" i="1"/>
  <c r="O227" i="1"/>
  <c r="O228" i="1"/>
  <c r="O229" i="1"/>
  <c r="O230" i="1"/>
  <c r="O231" i="1"/>
  <c r="O232" i="1"/>
  <c r="O233" i="1"/>
  <c r="O234" i="1"/>
  <c r="O235" i="1"/>
  <c r="O236" i="1"/>
  <c r="O237" i="1"/>
  <c r="O238" i="1"/>
  <c r="O239" i="1"/>
  <c r="O240" i="1"/>
  <c r="O241" i="1"/>
  <c r="O242" i="1"/>
  <c r="O243" i="1"/>
  <c r="O244" i="1"/>
  <c r="O245" i="1"/>
  <c r="O246" i="1"/>
  <c r="O247" i="1"/>
  <c r="O248" i="1"/>
  <c r="O249" i="1"/>
  <c r="O250" i="1"/>
  <c r="O251" i="1"/>
  <c r="O252" i="1"/>
  <c r="O253" i="1"/>
  <c r="O254" i="1"/>
  <c r="O255" i="1"/>
  <c r="O256" i="1"/>
  <c r="O257" i="1"/>
  <c r="O3" i="1"/>
  <c r="R96" i="1" l="1"/>
  <c r="R114" i="1"/>
  <c r="R22" i="1"/>
  <c r="R194" i="1"/>
  <c r="R18" i="1"/>
  <c r="R234" i="1"/>
  <c r="R32" i="1"/>
  <c r="R202" i="1"/>
  <c r="R58" i="1"/>
  <c r="R10" i="1"/>
  <c r="R238" i="1"/>
  <c r="R198" i="1"/>
  <c r="R142" i="1"/>
  <c r="R126" i="1"/>
  <c r="R122" i="1"/>
  <c r="R106" i="1"/>
  <c r="R34" i="1"/>
  <c r="R14" i="1"/>
  <c r="R211" i="1"/>
  <c r="R254" i="1"/>
  <c r="R250" i="1"/>
  <c r="R226" i="1"/>
  <c r="R210" i="1"/>
  <c r="R178" i="1"/>
  <c r="R174" i="1"/>
  <c r="R170" i="1"/>
  <c r="R154" i="1"/>
  <c r="R150" i="1"/>
  <c r="R94" i="1"/>
  <c r="R90" i="1"/>
  <c r="R86" i="1"/>
  <c r="R82" i="1"/>
  <c r="R70" i="1"/>
  <c r="R66" i="1"/>
  <c r="R62" i="1"/>
  <c r="R30" i="1"/>
  <c r="R6" i="1"/>
  <c r="R3" i="1"/>
  <c r="R179" i="1"/>
  <c r="R243" i="1"/>
  <c r="R195" i="1"/>
  <c r="R15" i="1"/>
  <c r="R246" i="1"/>
  <c r="R242" i="1"/>
  <c r="R230" i="1"/>
  <c r="R222" i="1"/>
  <c r="R218" i="1"/>
  <c r="R214" i="1"/>
  <c r="R206" i="1"/>
  <c r="R190" i="1"/>
  <c r="R186" i="1"/>
  <c r="R182" i="1"/>
  <c r="R166" i="1"/>
  <c r="R162" i="1"/>
  <c r="R158" i="1"/>
  <c r="R146" i="1"/>
  <c r="R138" i="1"/>
  <c r="R134" i="1"/>
  <c r="R130" i="1"/>
  <c r="R118" i="1"/>
  <c r="R110" i="1"/>
  <c r="R102" i="1"/>
  <c r="R98" i="1"/>
  <c r="R78" i="1"/>
  <c r="R74" i="1"/>
  <c r="R54" i="1"/>
  <c r="R50" i="1"/>
  <c r="R46" i="1"/>
  <c r="R42" i="1"/>
  <c r="R38" i="1"/>
  <c r="R26" i="1"/>
  <c r="R160" i="1"/>
  <c r="R128" i="1"/>
  <c r="R64" i="1"/>
  <c r="R72" i="1"/>
  <c r="R40" i="1"/>
  <c r="R247" i="1"/>
  <c r="R231" i="1"/>
  <c r="R227" i="1"/>
  <c r="R215" i="1"/>
  <c r="R199" i="1"/>
  <c r="R183" i="1"/>
  <c r="R171" i="1"/>
  <c r="R163" i="1"/>
  <c r="R155" i="1"/>
  <c r="R147" i="1"/>
  <c r="R139" i="1"/>
  <c r="R131" i="1"/>
  <c r="R123" i="1"/>
  <c r="R115" i="1"/>
  <c r="R107" i="1"/>
  <c r="R99" i="1"/>
  <c r="R91" i="1"/>
  <c r="R83" i="1"/>
  <c r="R75" i="1"/>
  <c r="R67" i="1"/>
  <c r="R59" i="1"/>
  <c r="R51" i="1"/>
  <c r="R43" i="1"/>
  <c r="R35" i="1"/>
  <c r="R27" i="1"/>
  <c r="R23" i="1"/>
  <c r="R7" i="1"/>
  <c r="R213" i="1"/>
  <c r="R209" i="1"/>
  <c r="R205" i="1"/>
  <c r="R201" i="1"/>
  <c r="R168" i="1"/>
  <c r="R136" i="1"/>
  <c r="R104" i="1"/>
  <c r="R152" i="1"/>
  <c r="R144" i="1"/>
  <c r="R120" i="1"/>
  <c r="R112" i="1"/>
  <c r="R88" i="1"/>
  <c r="R80" i="1"/>
  <c r="R56" i="1"/>
  <c r="R48" i="1"/>
  <c r="R24" i="1"/>
  <c r="R197" i="1"/>
  <c r="R185" i="1"/>
  <c r="R177" i="1"/>
  <c r="R169" i="1"/>
  <c r="R161" i="1"/>
  <c r="R153" i="1"/>
  <c r="R145" i="1"/>
  <c r="R137" i="1"/>
  <c r="R129" i="1"/>
  <c r="R121" i="1"/>
  <c r="R113" i="1"/>
  <c r="R105" i="1"/>
  <c r="R97" i="1"/>
  <c r="R89" i="1"/>
  <c r="R81" i="1"/>
  <c r="R73" i="1"/>
  <c r="R65" i="1"/>
  <c r="R57" i="1"/>
  <c r="R49" i="1"/>
  <c r="R41" i="1"/>
  <c r="R33" i="1"/>
  <c r="R25" i="1"/>
  <c r="R17" i="1"/>
  <c r="R9" i="1"/>
  <c r="R164" i="1"/>
  <c r="R193" i="1"/>
  <c r="R189" i="1"/>
  <c r="R181" i="1"/>
  <c r="R173" i="1"/>
  <c r="R165" i="1"/>
  <c r="R157" i="1"/>
  <c r="R149" i="1"/>
  <c r="R141" i="1"/>
  <c r="R133" i="1"/>
  <c r="R125" i="1"/>
  <c r="R117" i="1"/>
  <c r="R109" i="1"/>
  <c r="R101" i="1"/>
  <c r="R93" i="1"/>
  <c r="R85" i="1"/>
  <c r="R77" i="1"/>
  <c r="R69" i="1"/>
  <c r="R61" i="1"/>
  <c r="R53" i="1"/>
  <c r="R45" i="1"/>
  <c r="R37" i="1"/>
  <c r="R29" i="1"/>
  <c r="R21" i="1"/>
  <c r="R13" i="1"/>
  <c r="R5" i="1"/>
  <c r="R172" i="1"/>
  <c r="R156" i="1"/>
  <c r="R148" i="1"/>
  <c r="R140" i="1"/>
  <c r="R132" i="1"/>
  <c r="R124" i="1"/>
  <c r="R116" i="1"/>
  <c r="R108" i="1"/>
  <c r="R100" i="1"/>
  <c r="R92" i="1"/>
  <c r="R84" i="1"/>
  <c r="R76" i="1"/>
  <c r="R68" i="1"/>
  <c r="R60" i="1"/>
  <c r="R52" i="1"/>
  <c r="R44" i="1"/>
  <c r="R36" i="1"/>
  <c r="R28" i="1"/>
  <c r="R255" i="1"/>
  <c r="R251" i="1"/>
  <c r="R239" i="1"/>
  <c r="R235" i="1"/>
  <c r="R223" i="1"/>
  <c r="R219" i="1"/>
  <c r="R207" i="1"/>
  <c r="R203" i="1"/>
  <c r="R191" i="1"/>
  <c r="R187" i="1"/>
  <c r="R175" i="1"/>
  <c r="R167" i="1"/>
  <c r="R159" i="1"/>
  <c r="R151" i="1"/>
  <c r="R143" i="1"/>
  <c r="R135" i="1"/>
  <c r="R127" i="1"/>
  <c r="R119" i="1"/>
  <c r="R111" i="1"/>
  <c r="R103" i="1"/>
  <c r="R95" i="1"/>
  <c r="R87" i="1"/>
  <c r="R79" i="1"/>
  <c r="R71" i="1"/>
  <c r="R63" i="1"/>
  <c r="R55" i="1"/>
  <c r="R47" i="1"/>
  <c r="R39" i="1"/>
  <c r="R31" i="1"/>
  <c r="R19" i="1"/>
  <c r="R11" i="1"/>
  <c r="R253" i="1"/>
  <c r="R245" i="1"/>
  <c r="R241" i="1"/>
  <c r="R233" i="1"/>
  <c r="R229" i="1"/>
  <c r="R221" i="1"/>
  <c r="R252" i="1"/>
  <c r="R248" i="1"/>
  <c r="R240" i="1"/>
  <c r="R232" i="1"/>
  <c r="R228" i="1"/>
  <c r="R220" i="1"/>
  <c r="R212" i="1"/>
  <c r="R204" i="1"/>
  <c r="R200" i="1"/>
  <c r="R192" i="1"/>
  <c r="R184" i="1"/>
  <c r="R180" i="1"/>
  <c r="R20" i="1"/>
  <c r="R12" i="1"/>
  <c r="R8" i="1"/>
  <c r="R257" i="1"/>
  <c r="R249" i="1"/>
  <c r="R237" i="1"/>
  <c r="R225" i="1"/>
  <c r="R217" i="1"/>
  <c r="R256" i="1"/>
  <c r="R244" i="1"/>
  <c r="R236" i="1"/>
  <c r="R224" i="1"/>
  <c r="R216" i="1"/>
  <c r="R208" i="1"/>
  <c r="R196" i="1"/>
  <c r="R188" i="1"/>
  <c r="R176" i="1"/>
  <c r="R16" i="1"/>
  <c r="R4" i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3" i="1"/>
  <c r="N214" i="1"/>
  <c r="N215" i="1"/>
  <c r="N216" i="1"/>
  <c r="N217" i="1"/>
  <c r="N218" i="1"/>
  <c r="N219" i="1"/>
  <c r="N220" i="1"/>
  <c r="N221" i="1"/>
  <c r="N222" i="1"/>
  <c r="N223" i="1"/>
  <c r="N224" i="1"/>
  <c r="N225" i="1"/>
  <c r="N226" i="1"/>
  <c r="N227" i="1"/>
  <c r="N228" i="1"/>
  <c r="N229" i="1"/>
  <c r="N230" i="1"/>
  <c r="N231" i="1"/>
  <c r="N232" i="1"/>
  <c r="N233" i="1"/>
  <c r="N234" i="1"/>
  <c r="N235" i="1"/>
  <c r="N236" i="1"/>
  <c r="N237" i="1"/>
  <c r="N238" i="1"/>
  <c r="N239" i="1"/>
  <c r="N240" i="1"/>
  <c r="N241" i="1"/>
  <c r="N242" i="1"/>
  <c r="N243" i="1"/>
  <c r="N244" i="1"/>
  <c r="N245" i="1"/>
  <c r="N246" i="1"/>
  <c r="N247" i="1"/>
  <c r="N248" i="1"/>
  <c r="N249" i="1"/>
  <c r="N250" i="1"/>
  <c r="N251" i="1"/>
  <c r="N252" i="1"/>
  <c r="N253" i="1"/>
  <c r="N254" i="1"/>
  <c r="N255" i="1"/>
  <c r="N256" i="1"/>
  <c r="N257" i="1"/>
  <c r="N3" i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3" i="1"/>
  <c r="F325" i="1" l="1"/>
  <c r="G330" i="1"/>
  <c r="I331" i="1"/>
  <c r="F331" i="1"/>
  <c r="G328" i="1"/>
  <c r="L333" i="1"/>
  <c r="H328" i="1"/>
  <c r="N329" i="1"/>
  <c r="N327" i="1"/>
  <c r="H326" i="1"/>
  <c r="G324" i="1"/>
  <c r="H333" i="1"/>
  <c r="I327" i="1"/>
  <c r="N326" i="1"/>
  <c r="O331" i="1"/>
  <c r="J329" i="1"/>
  <c r="L326" i="1"/>
  <c r="K326" i="1"/>
  <c r="M329" i="1"/>
  <c r="F330" i="1"/>
  <c r="H325" i="1"/>
  <c r="O333" i="1"/>
  <c r="I332" i="1"/>
  <c r="M330" i="1"/>
  <c r="N331" i="1"/>
  <c r="H330" i="1"/>
  <c r="L328" i="1"/>
  <c r="G332" i="1"/>
  <c r="K330" i="1"/>
  <c r="O328" i="1"/>
  <c r="M325" i="1"/>
  <c r="F328" i="1"/>
  <c r="N324" i="1"/>
  <c r="I330" i="1"/>
  <c r="M328" i="1"/>
  <c r="O325" i="1"/>
  <c r="F332" i="1"/>
  <c r="J330" i="1"/>
  <c r="N328" i="1"/>
  <c r="H327" i="1"/>
  <c r="L325" i="1"/>
  <c r="F324" i="1"/>
  <c r="M332" i="1"/>
  <c r="G331" i="1"/>
  <c r="K329" i="1"/>
  <c r="O327" i="1"/>
  <c r="I326" i="1"/>
  <c r="N333" i="1"/>
  <c r="H332" i="1"/>
  <c r="L330" i="1"/>
  <c r="F329" i="1"/>
  <c r="J327" i="1"/>
  <c r="N325" i="1"/>
  <c r="H324" i="1"/>
  <c r="K332" i="1"/>
  <c r="O330" i="1"/>
  <c r="I329" i="1"/>
  <c r="M327" i="1"/>
  <c r="G326" i="1"/>
  <c r="K324" i="1"/>
  <c r="L331" i="1"/>
  <c r="J328" i="1"/>
  <c r="G329" i="1"/>
  <c r="K327" i="1"/>
  <c r="G325" i="1"/>
  <c r="J333" i="1"/>
  <c r="F327" i="1"/>
  <c r="J325" i="1"/>
  <c r="M333" i="1"/>
  <c r="N332" i="1"/>
  <c r="H331" i="1"/>
  <c r="L329" i="1"/>
  <c r="J326" i="1"/>
  <c r="K333" i="1"/>
  <c r="G327" i="1"/>
  <c r="M324" i="1"/>
  <c r="F333" i="1"/>
  <c r="J331" i="1"/>
  <c r="I333" i="1"/>
  <c r="M331" i="1"/>
  <c r="K328" i="1"/>
  <c r="O326" i="1"/>
  <c r="I325" i="1"/>
  <c r="K325" i="1"/>
  <c r="J332" i="1"/>
  <c r="N330" i="1"/>
  <c r="H329" i="1"/>
  <c r="L327" i="1"/>
  <c r="F326" i="1"/>
  <c r="J324" i="1"/>
  <c r="G333" i="1"/>
  <c r="K331" i="1"/>
  <c r="O329" i="1"/>
  <c r="I328" i="1"/>
  <c r="M326" i="1"/>
  <c r="I324" i="1"/>
  <c r="J336" i="1" s="1"/>
  <c r="L332" i="1"/>
  <c r="L324" i="1"/>
  <c r="O332" i="1"/>
  <c r="O324" i="1"/>
  <c r="G285" i="1"/>
  <c r="N310" i="1"/>
  <c r="H280" i="1"/>
  <c r="M267" i="1"/>
  <c r="H286" i="1"/>
  <c r="M269" i="1"/>
  <c r="I288" i="1"/>
  <c r="K267" i="1"/>
  <c r="K273" i="1"/>
  <c r="M284" i="1"/>
  <c r="J282" i="1"/>
  <c r="K281" i="1"/>
  <c r="F280" i="1"/>
  <c r="O280" i="1"/>
  <c r="F281" i="1"/>
  <c r="K274" i="1"/>
  <c r="K270" i="1"/>
  <c r="L276" i="1"/>
  <c r="L272" i="1"/>
  <c r="L268" i="1"/>
  <c r="N279" i="1"/>
  <c r="N288" i="1"/>
  <c r="J288" i="1"/>
  <c r="F288" i="1"/>
  <c r="L287" i="1"/>
  <c r="H287" i="1"/>
  <c r="N286" i="1"/>
  <c r="J286" i="1"/>
  <c r="F286" i="1"/>
  <c r="L285" i="1"/>
  <c r="H285" i="1"/>
  <c r="N284" i="1"/>
  <c r="J284" i="1"/>
  <c r="F284" i="1"/>
  <c r="K283" i="1"/>
  <c r="F283" i="1"/>
  <c r="K282" i="1"/>
  <c r="F282" i="1"/>
  <c r="L281" i="1"/>
  <c r="H281" i="1"/>
  <c r="L280" i="1"/>
  <c r="M279" i="1"/>
  <c r="I280" i="1"/>
  <c r="G283" i="1"/>
  <c r="F279" i="1"/>
  <c r="I301" i="1"/>
  <c r="M301" i="1"/>
  <c r="G302" i="1"/>
  <c r="K302" i="1"/>
  <c r="O302" i="1"/>
  <c r="I303" i="1"/>
  <c r="M303" i="1"/>
  <c r="G304" i="1"/>
  <c r="K304" i="1"/>
  <c r="O304" i="1"/>
  <c r="I305" i="1"/>
  <c r="M305" i="1"/>
  <c r="G306" i="1"/>
  <c r="K306" i="1"/>
  <c r="O306" i="1"/>
  <c r="I307" i="1"/>
  <c r="M307" i="1"/>
  <c r="G308" i="1"/>
  <c r="K308" i="1"/>
  <c r="O308" i="1"/>
  <c r="I309" i="1"/>
  <c r="M309" i="1"/>
  <c r="G310" i="1"/>
  <c r="K310" i="1"/>
  <c r="O310" i="1"/>
  <c r="K269" i="1"/>
  <c r="J279" i="1"/>
  <c r="M288" i="1"/>
  <c r="G287" i="1"/>
  <c r="M286" i="1"/>
  <c r="I286" i="1"/>
  <c r="O285" i="1"/>
  <c r="K285" i="1"/>
  <c r="I284" i="1"/>
  <c r="O283" i="1"/>
  <c r="G281" i="1"/>
  <c r="K280" i="1"/>
  <c r="L283" i="1"/>
  <c r="L279" i="1"/>
  <c r="G282" i="1"/>
  <c r="J301" i="1"/>
  <c r="N301" i="1"/>
  <c r="L302" i="1"/>
  <c r="F303" i="1"/>
  <c r="N303" i="1"/>
  <c r="H304" i="1"/>
  <c r="F305" i="1"/>
  <c r="N305" i="1"/>
  <c r="H306" i="1"/>
  <c r="F307" i="1"/>
  <c r="J307" i="1"/>
  <c r="H308" i="1"/>
  <c r="L308" i="1"/>
  <c r="J309" i="1"/>
  <c r="N309" i="1"/>
  <c r="L310" i="1"/>
  <c r="L275" i="1"/>
  <c r="L271" i="1"/>
  <c r="O287" i="1"/>
  <c r="K287" i="1"/>
  <c r="J283" i="1"/>
  <c r="O282" i="1"/>
  <c r="O281" i="1"/>
  <c r="F301" i="1"/>
  <c r="H302" i="1"/>
  <c r="J303" i="1"/>
  <c r="L304" i="1"/>
  <c r="J305" i="1"/>
  <c r="L306" i="1"/>
  <c r="N307" i="1"/>
  <c r="F309" i="1"/>
  <c r="H310" i="1"/>
  <c r="M271" i="1"/>
  <c r="K276" i="1"/>
  <c r="K272" i="1"/>
  <c r="K268" i="1"/>
  <c r="L274" i="1"/>
  <c r="L270" i="1"/>
  <c r="G279" i="1"/>
  <c r="L288" i="1"/>
  <c r="H288" i="1"/>
  <c r="N287" i="1"/>
  <c r="J287" i="1"/>
  <c r="F287" i="1"/>
  <c r="L286" i="1"/>
  <c r="N285" i="1"/>
  <c r="J285" i="1"/>
  <c r="F285" i="1"/>
  <c r="L284" i="1"/>
  <c r="H284" i="1"/>
  <c r="N283" i="1"/>
  <c r="I283" i="1"/>
  <c r="N282" i="1"/>
  <c r="I282" i="1"/>
  <c r="N281" i="1"/>
  <c r="J281" i="1"/>
  <c r="G280" i="1"/>
  <c r="L282" i="1"/>
  <c r="K279" i="1"/>
  <c r="I279" i="1"/>
  <c r="G301" i="1"/>
  <c r="K301" i="1"/>
  <c r="O301" i="1"/>
  <c r="I302" i="1"/>
  <c r="M302" i="1"/>
  <c r="G303" i="1"/>
  <c r="K303" i="1"/>
  <c r="O303" i="1"/>
  <c r="I304" i="1"/>
  <c r="M304" i="1"/>
  <c r="G305" i="1"/>
  <c r="K305" i="1"/>
  <c r="O305" i="1"/>
  <c r="I306" i="1"/>
  <c r="M306" i="1"/>
  <c r="G307" i="1"/>
  <c r="K307" i="1"/>
  <c r="O307" i="1"/>
  <c r="I308" i="1"/>
  <c r="M308" i="1"/>
  <c r="G309" i="1"/>
  <c r="K309" i="1"/>
  <c r="O309" i="1"/>
  <c r="I310" i="1"/>
  <c r="M310" i="1"/>
  <c r="K275" i="1"/>
  <c r="K271" i="1"/>
  <c r="L267" i="1"/>
  <c r="L273" i="1"/>
  <c r="L269" i="1"/>
  <c r="O279" i="1"/>
  <c r="O288" i="1"/>
  <c r="K288" i="1"/>
  <c r="G288" i="1"/>
  <c r="M287" i="1"/>
  <c r="I287" i="1"/>
  <c r="O286" i="1"/>
  <c r="K286" i="1"/>
  <c r="G286" i="1"/>
  <c r="M285" i="1"/>
  <c r="I285" i="1"/>
  <c r="O284" i="1"/>
  <c r="K284" i="1"/>
  <c r="G284" i="1"/>
  <c r="M283" i="1"/>
  <c r="H283" i="1"/>
  <c r="M282" i="1"/>
  <c r="H282" i="1"/>
  <c r="M281" i="1"/>
  <c r="I281" i="1"/>
  <c r="N280" i="1"/>
  <c r="M280" i="1"/>
  <c r="J280" i="1"/>
  <c r="H279" i="1"/>
  <c r="H301" i="1"/>
  <c r="L301" i="1"/>
  <c r="F302" i="1"/>
  <c r="J302" i="1"/>
  <c r="N302" i="1"/>
  <c r="H303" i="1"/>
  <c r="L303" i="1"/>
  <c r="F304" i="1"/>
  <c r="J304" i="1"/>
  <c r="N304" i="1"/>
  <c r="H305" i="1"/>
  <c r="L305" i="1"/>
  <c r="F306" i="1"/>
  <c r="J306" i="1"/>
  <c r="N306" i="1"/>
  <c r="H307" i="1"/>
  <c r="L307" i="1"/>
  <c r="F308" i="1"/>
  <c r="J308" i="1"/>
  <c r="N308" i="1"/>
  <c r="H309" i="1"/>
  <c r="L309" i="1"/>
  <c r="F310" i="1"/>
  <c r="J310" i="1"/>
  <c r="M273" i="1"/>
  <c r="M270" i="1"/>
  <c r="M274" i="1"/>
  <c r="M276" i="1"/>
  <c r="M272" i="1"/>
  <c r="M268" i="1"/>
  <c r="M275" i="1"/>
  <c r="K291" i="1" l="1"/>
  <c r="K313" i="1"/>
  <c r="J313" i="1"/>
  <c r="J291" i="1"/>
  <c r="K336" i="1"/>
  <c r="P333" i="1"/>
  <c r="G334" i="1"/>
  <c r="O334" i="1"/>
  <c r="I334" i="1"/>
  <c r="K338" i="1"/>
  <c r="P331" i="1"/>
  <c r="P328" i="1"/>
  <c r="P330" i="1"/>
  <c r="F341" i="1"/>
  <c r="P329" i="1"/>
  <c r="F343" i="1"/>
  <c r="P325" i="1"/>
  <c r="K334" i="1"/>
  <c r="L334" i="1"/>
  <c r="J334" i="1"/>
  <c r="F339" i="1"/>
  <c r="H334" i="1"/>
  <c r="P324" i="1"/>
  <c r="F336" i="1"/>
  <c r="G341" i="1" s="1"/>
  <c r="F334" i="1"/>
  <c r="F337" i="1"/>
  <c r="K315" i="1"/>
  <c r="M334" i="1"/>
  <c r="F338" i="1"/>
  <c r="F342" i="1"/>
  <c r="P327" i="1"/>
  <c r="K293" i="1"/>
  <c r="P326" i="1"/>
  <c r="P332" i="1"/>
  <c r="F340" i="1"/>
  <c r="N334" i="1"/>
  <c r="P301" i="1"/>
  <c r="H289" i="1"/>
  <c r="P280" i="1"/>
  <c r="M289" i="1"/>
  <c r="P303" i="1"/>
  <c r="P281" i="1"/>
  <c r="F289" i="1"/>
  <c r="P310" i="1"/>
  <c r="F297" i="1"/>
  <c r="O289" i="1"/>
  <c r="P283" i="1"/>
  <c r="H311" i="1"/>
  <c r="O311" i="1"/>
  <c r="K289" i="1"/>
  <c r="F295" i="1"/>
  <c r="P309" i="1"/>
  <c r="P305" i="1"/>
  <c r="J289" i="1"/>
  <c r="P288" i="1"/>
  <c r="P304" i="1"/>
  <c r="K311" i="1"/>
  <c r="F317" i="1"/>
  <c r="P307" i="1"/>
  <c r="N311" i="1"/>
  <c r="L289" i="1"/>
  <c r="F294" i="1"/>
  <c r="F319" i="1"/>
  <c r="F315" i="1"/>
  <c r="I289" i="1"/>
  <c r="M311" i="1"/>
  <c r="G311" i="1"/>
  <c r="P302" i="1"/>
  <c r="J311" i="1"/>
  <c r="I311" i="1"/>
  <c r="F293" i="1"/>
  <c r="G295" i="1" s="1"/>
  <c r="P282" i="1"/>
  <c r="P284" i="1"/>
  <c r="F298" i="1"/>
  <c r="P306" i="1"/>
  <c r="F320" i="1"/>
  <c r="P308" i="1"/>
  <c r="F314" i="1"/>
  <c r="L311" i="1"/>
  <c r="F316" i="1"/>
  <c r="P285" i="1"/>
  <c r="P287" i="1"/>
  <c r="F311" i="1"/>
  <c r="F318" i="1"/>
  <c r="F313" i="1"/>
  <c r="G289" i="1"/>
  <c r="F296" i="1"/>
  <c r="F291" i="1"/>
  <c r="P279" i="1"/>
  <c r="F292" i="1"/>
  <c r="G298" i="1" s="1"/>
  <c r="P286" i="1"/>
  <c r="N289" i="1"/>
  <c r="G340" i="1" l="1"/>
  <c r="G343" i="1"/>
  <c r="F344" i="1"/>
  <c r="G342" i="1"/>
  <c r="F321" i="1"/>
  <c r="H343" i="1"/>
  <c r="F299" i="1"/>
  <c r="G320" i="1"/>
  <c r="G297" i="1"/>
  <c r="G317" i="1"/>
  <c r="G318" i="1"/>
  <c r="G296" i="1"/>
  <c r="G319" i="1"/>
  <c r="H295" i="1" l="1"/>
  <c r="K297" i="1"/>
  <c r="J335" i="1"/>
  <c r="K342" i="1"/>
  <c r="H320" i="1"/>
  <c r="K319" i="1"/>
  <c r="H297" i="1"/>
  <c r="H342" i="1"/>
  <c r="H317" i="1"/>
  <c r="H340" i="1"/>
  <c r="J312" i="1"/>
  <c r="H319" i="1"/>
  <c r="J319" i="1" s="1"/>
  <c r="H341" i="1"/>
  <c r="J296" i="1"/>
  <c r="J290" i="1"/>
  <c r="H296" i="1"/>
  <c r="J295" i="1" s="1"/>
  <c r="J343" i="1"/>
  <c r="H298" i="1"/>
  <c r="J297" i="1" s="1"/>
  <c r="H318" i="1"/>
  <c r="J317" i="1" s="1"/>
  <c r="J342" i="1"/>
  <c r="J341" i="1" l="1"/>
  <c r="J340" i="1"/>
  <c r="J318" i="1"/>
  <c r="J298" i="1"/>
  <c r="J320" i="1"/>
</calcChain>
</file>

<file path=xl/sharedStrings.xml><?xml version="1.0" encoding="utf-8"?>
<sst xmlns="http://schemas.openxmlformats.org/spreadsheetml/2006/main" count="651" uniqueCount="306">
  <si>
    <t>שם  הרשות</t>
  </si>
  <si>
    <t>אבו גוש</t>
  </si>
  <si>
    <t>אבו סנאן</t>
  </si>
  <si>
    <t>אבן יהודה</t>
  </si>
  <si>
    <t>אום אל-פחם</t>
  </si>
  <si>
    <t>אופקים</t>
  </si>
  <si>
    <t>אור יהודה</t>
  </si>
  <si>
    <t>אור עקיבא</t>
  </si>
  <si>
    <t>אורנית</t>
  </si>
  <si>
    <t>אזור</t>
  </si>
  <si>
    <t>אילת</t>
  </si>
  <si>
    <t>אכסאל</t>
  </si>
  <si>
    <t>אל-בטוף</t>
  </si>
  <si>
    <t>אל קסום</t>
  </si>
  <si>
    <t>אלונה</t>
  </si>
  <si>
    <t>אליכין</t>
  </si>
  <si>
    <t>אלעד</t>
  </si>
  <si>
    <t>אלפי מנשה</t>
  </si>
  <si>
    <t>אלקנה</t>
  </si>
  <si>
    <t>אעבלין</t>
  </si>
  <si>
    <t>אפרת</t>
  </si>
  <si>
    <t>אריאל</t>
  </si>
  <si>
    <t>אשדוד</t>
  </si>
  <si>
    <t>אשכול</t>
  </si>
  <si>
    <t>אשקלון</t>
  </si>
  <si>
    <t>באקה אל-גרביה</t>
  </si>
  <si>
    <t>באר טוביה</t>
  </si>
  <si>
    <t>באר יעקב</t>
  </si>
  <si>
    <t>באר שבע</t>
  </si>
  <si>
    <t>בוסתן אל-מרג'</t>
  </si>
  <si>
    <t>בועיינה-נוג'ידאת</t>
  </si>
  <si>
    <t>בוקעאתא</t>
  </si>
  <si>
    <t>ביר אל-מכסור</t>
  </si>
  <si>
    <t>בית אל</t>
  </si>
  <si>
    <t>בית אריה</t>
  </si>
  <si>
    <t>בית ג'ן</t>
  </si>
  <si>
    <t>בית דגן</t>
  </si>
  <si>
    <t>בית שאן</t>
  </si>
  <si>
    <t>בית שמש</t>
  </si>
  <si>
    <t>ביתר עילית</t>
  </si>
  <si>
    <t>בני ברק</t>
  </si>
  <si>
    <t>בני עי"ש</t>
  </si>
  <si>
    <t>בני שמעון</t>
  </si>
  <si>
    <t>בנימינה-גבעת עדה*</t>
  </si>
  <si>
    <t>בסמ"ה</t>
  </si>
  <si>
    <t>בסמת טבעון</t>
  </si>
  <si>
    <t>בענה</t>
  </si>
  <si>
    <t>ברנר</t>
  </si>
  <si>
    <t>בת ים</t>
  </si>
  <si>
    <t>ג'דיידה-מכר</t>
  </si>
  <si>
    <t>ג'ולס</t>
  </si>
  <si>
    <t>ג'לג'וליה</t>
  </si>
  <si>
    <t>ג'סר א-זרקא</t>
  </si>
  <si>
    <t>ג'ש (גוש חלב)</t>
  </si>
  <si>
    <t>ג'ת</t>
  </si>
  <si>
    <t>גבעת זאב</t>
  </si>
  <si>
    <t>גבעת שמואל</t>
  </si>
  <si>
    <t>גבעתיים</t>
  </si>
  <si>
    <t>גדרה</t>
  </si>
  <si>
    <t>גדרות</t>
  </si>
  <si>
    <t>גולן</t>
  </si>
  <si>
    <t>גוש עציון</t>
  </si>
  <si>
    <t>גזר</t>
  </si>
  <si>
    <t>גן יבנה</t>
  </si>
  <si>
    <t>גן רווה</t>
  </si>
  <si>
    <t>גני תקווה</t>
  </si>
  <si>
    <t>דאלית אל-כרמל</t>
  </si>
  <si>
    <t>דבורייה</t>
  </si>
  <si>
    <t>דייר אל-אסד</t>
  </si>
  <si>
    <t>דייר חנא</t>
  </si>
  <si>
    <t>דימונה</t>
  </si>
  <si>
    <t>דרום השרון</t>
  </si>
  <si>
    <t>הגלבוע</t>
  </si>
  <si>
    <t>הגליל העליון</t>
  </si>
  <si>
    <t>הגליל התחתון</t>
  </si>
  <si>
    <t>הוד השרון</t>
  </si>
  <si>
    <t>הערבה התיכונה</t>
  </si>
  <si>
    <t>הר אדר</t>
  </si>
  <si>
    <t>הר חברון</t>
  </si>
  <si>
    <t>הרצלייה</t>
  </si>
  <si>
    <t>זבולון</t>
  </si>
  <si>
    <t>זכרון יעקב</t>
  </si>
  <si>
    <t>זמר</t>
  </si>
  <si>
    <t>זרזיר</t>
  </si>
  <si>
    <t>חבל אילות</t>
  </si>
  <si>
    <t>חבל יבנה</t>
  </si>
  <si>
    <t>חבל מודיעין</t>
  </si>
  <si>
    <t>חדרה</t>
  </si>
  <si>
    <t>חולון</t>
  </si>
  <si>
    <t>חוף אשקלון</t>
  </si>
  <si>
    <t>חוף הכרמל</t>
  </si>
  <si>
    <t>חוף השרון</t>
  </si>
  <si>
    <t>חורה</t>
  </si>
  <si>
    <t>חורפיש</t>
  </si>
  <si>
    <t>חיפה</t>
  </si>
  <si>
    <t>חצור הגלילית</t>
  </si>
  <si>
    <t>חריש</t>
  </si>
  <si>
    <t>טבריה</t>
  </si>
  <si>
    <t>טובא-זנגרייה</t>
  </si>
  <si>
    <t>טורעאן</t>
  </si>
  <si>
    <t>טייבה</t>
  </si>
  <si>
    <t>טירה</t>
  </si>
  <si>
    <t>טירת כרמל</t>
  </si>
  <si>
    <t>טמרה</t>
  </si>
  <si>
    <t>יאנוח-ג'ת</t>
  </si>
  <si>
    <t>יבנאל</t>
  </si>
  <si>
    <t>יבנה</t>
  </si>
  <si>
    <t>יהוד</t>
  </si>
  <si>
    <t>יואב</t>
  </si>
  <si>
    <t>יסוד המעלה</t>
  </si>
  <si>
    <t>יפיע</t>
  </si>
  <si>
    <t>יקנעם עילית</t>
  </si>
  <si>
    <t>ירוחם</t>
  </si>
  <si>
    <t>ירושלים</t>
  </si>
  <si>
    <t>ירכא</t>
  </si>
  <si>
    <t>כאבול</t>
  </si>
  <si>
    <t>כאוכב אבו אל-היג'א</t>
  </si>
  <si>
    <t>כוכב יאיר</t>
  </si>
  <si>
    <t>כסיפה</t>
  </si>
  <si>
    <t>כסרא-סמיע</t>
  </si>
  <si>
    <t>כעביה-טבאש-חג'אג'רה</t>
  </si>
  <si>
    <t>כפר ברא</t>
  </si>
  <si>
    <t>כפר ורדים</t>
  </si>
  <si>
    <t>כפר יאסיף</t>
  </si>
  <si>
    <t>כפר יונה</t>
  </si>
  <si>
    <t>כפר כמא</t>
  </si>
  <si>
    <t>כפר כנא</t>
  </si>
  <si>
    <t>כפר מנדא</t>
  </si>
  <si>
    <t>כפר סבא</t>
  </si>
  <si>
    <t>כפר קאסם</t>
  </si>
  <si>
    <t>כפר קרע</t>
  </si>
  <si>
    <t>כפר שמריהו</t>
  </si>
  <si>
    <t>כפר תבור</t>
  </si>
  <si>
    <t>כרמיאל</t>
  </si>
  <si>
    <t>לב השרון</t>
  </si>
  <si>
    <t>להבים</t>
  </si>
  <si>
    <t>לוד</t>
  </si>
  <si>
    <t>לכיש</t>
  </si>
  <si>
    <t>לקיה</t>
  </si>
  <si>
    <t>מבואות החרמון</t>
  </si>
  <si>
    <t>מבשרת ציון</t>
  </si>
  <si>
    <t>מג'ד אל-כרום</t>
  </si>
  <si>
    <t>מג'דל שמס</t>
  </si>
  <si>
    <t>מגאר</t>
  </si>
  <si>
    <t>מגדל</t>
  </si>
  <si>
    <t>מגדל העמק</t>
  </si>
  <si>
    <t>מגידו</t>
  </si>
  <si>
    <t>מגילות ים המלח</t>
  </si>
  <si>
    <t>מודיעין-מכבים-רעות*</t>
  </si>
  <si>
    <t>מודיעין עילית</t>
  </si>
  <si>
    <t>מזכרת בתיה</t>
  </si>
  <si>
    <t>מזרעה</t>
  </si>
  <si>
    <t>מטה אשר</t>
  </si>
  <si>
    <t>מטה בנימין</t>
  </si>
  <si>
    <t>מטה יהודה</t>
  </si>
  <si>
    <t>מטולה</t>
  </si>
  <si>
    <t>מיתר</t>
  </si>
  <si>
    <t>מנשה</t>
  </si>
  <si>
    <t>מסעדה</t>
  </si>
  <si>
    <t>מעיליא</t>
  </si>
  <si>
    <t>מעלה אדומים</t>
  </si>
  <si>
    <t>מעלה אפרים</t>
  </si>
  <si>
    <t>מעלה יוסף</t>
  </si>
  <si>
    <t>מעלה עירון</t>
  </si>
  <si>
    <t>מעלות-תרשיחא</t>
  </si>
  <si>
    <t>מצפה רמון</t>
  </si>
  <si>
    <t>מרום הגליל</t>
  </si>
  <si>
    <t>מרחבים</t>
  </si>
  <si>
    <t>משגב</t>
  </si>
  <si>
    <t>משהד</t>
  </si>
  <si>
    <t>נהרייה</t>
  </si>
  <si>
    <t>נווה מדבר</t>
  </si>
  <si>
    <t>נחל שורק</t>
  </si>
  <si>
    <t>נחף</t>
  </si>
  <si>
    <t>נס ציונה</t>
  </si>
  <si>
    <t>נצרת</t>
  </si>
  <si>
    <t>נצרת עילית</t>
  </si>
  <si>
    <t>נשר</t>
  </si>
  <si>
    <t>נתיבות</t>
  </si>
  <si>
    <t>נתניה</t>
  </si>
  <si>
    <t>סאג'ור</t>
  </si>
  <si>
    <t>סביון*</t>
  </si>
  <si>
    <t>סח'נין</t>
  </si>
  <si>
    <t>ע'ג'ר</t>
  </si>
  <si>
    <t>עומר</t>
  </si>
  <si>
    <t>עיילבון</t>
  </si>
  <si>
    <t>עילוט</t>
  </si>
  <si>
    <t>עין מאהל</t>
  </si>
  <si>
    <t>עין קנייא</t>
  </si>
  <si>
    <t>עכו</t>
  </si>
  <si>
    <t>עמנואל</t>
  </si>
  <si>
    <t>עמק הירדן</t>
  </si>
  <si>
    <t>עמק המעיינות</t>
  </si>
  <si>
    <t>עמק חפר</t>
  </si>
  <si>
    <t>עמק יזרעאל</t>
  </si>
  <si>
    <t>עמק לוד</t>
  </si>
  <si>
    <t>עספיא</t>
  </si>
  <si>
    <t>עפולה</t>
  </si>
  <si>
    <t>עראבה</t>
  </si>
  <si>
    <t>ערבות הירדן</t>
  </si>
  <si>
    <t>ערד</t>
  </si>
  <si>
    <t>ערערה</t>
  </si>
  <si>
    <t>ערערה-בנגב</t>
  </si>
  <si>
    <t>פוריידיס</t>
  </si>
  <si>
    <t>פסוטה</t>
  </si>
  <si>
    <t>פקיעין (בוקייעה)</t>
  </si>
  <si>
    <t>פרדס חנה-כרכור</t>
  </si>
  <si>
    <t>פרדסייה</t>
  </si>
  <si>
    <t>פתח תקווה</t>
  </si>
  <si>
    <t>צפת</t>
  </si>
  <si>
    <t>קדומים</t>
  </si>
  <si>
    <t>קדימה-צורן</t>
  </si>
  <si>
    <t>קלנסווה</t>
  </si>
  <si>
    <t>קצרין</t>
  </si>
  <si>
    <t>קריית אונו</t>
  </si>
  <si>
    <t>קריית ארבע</t>
  </si>
  <si>
    <t>קריית אתא</t>
  </si>
  <si>
    <t>קריית ביאליק</t>
  </si>
  <si>
    <t>קריית גת</t>
  </si>
  <si>
    <t>קריית טבעון</t>
  </si>
  <si>
    <t>קריית ים</t>
  </si>
  <si>
    <t>קריית יערים</t>
  </si>
  <si>
    <t>קריית מוצקין</t>
  </si>
  <si>
    <t>קריית מלאכי</t>
  </si>
  <si>
    <t>קריית עקרון</t>
  </si>
  <si>
    <t>קריית שמונה</t>
  </si>
  <si>
    <t>קרני שומרון</t>
  </si>
  <si>
    <t>ראמה</t>
  </si>
  <si>
    <t>ראש העין</t>
  </si>
  <si>
    <t>ראש פינה</t>
  </si>
  <si>
    <t>ראשון לציון</t>
  </si>
  <si>
    <t>רהט</t>
  </si>
  <si>
    <t>רחובות</t>
  </si>
  <si>
    <t>ריינה</t>
  </si>
  <si>
    <t>רכסים</t>
  </si>
  <si>
    <t>רמלה</t>
  </si>
  <si>
    <t>רמת גן</t>
  </si>
  <si>
    <t>רמת השרון</t>
  </si>
  <si>
    <t>רמת ישי</t>
  </si>
  <si>
    <t>רמת נגב</t>
  </si>
  <si>
    <t>רעננה</t>
  </si>
  <si>
    <t>שבלי - אום אל-גנם</t>
  </si>
  <si>
    <t>שגב-שלום</t>
  </si>
  <si>
    <t>שדות נגב</t>
  </si>
  <si>
    <t>שדרות</t>
  </si>
  <si>
    <t>שוהם</t>
  </si>
  <si>
    <t>שומרון</t>
  </si>
  <si>
    <t>שלומי</t>
  </si>
  <si>
    <t>שעב</t>
  </si>
  <si>
    <t>שער הנגב</t>
  </si>
  <si>
    <t>שפיר</t>
  </si>
  <si>
    <t>שפרעם</t>
  </si>
  <si>
    <t>תל אביב -יפו</t>
  </si>
  <si>
    <t>תל מונד</t>
  </si>
  <si>
    <t>תל שבע</t>
  </si>
  <si>
    <t>תמר</t>
  </si>
  <si>
    <t>גרעון משמעותי</t>
  </si>
  <si>
    <t>גרעון חריג</t>
  </si>
  <si>
    <t>גרעון גדול</t>
  </si>
  <si>
    <t>גרעון</t>
  </si>
  <si>
    <t>חריגה קטנה</t>
  </si>
  <si>
    <t>עודף קטן</t>
  </si>
  <si>
    <t>עודף</t>
  </si>
  <si>
    <t>עודף גדול</t>
  </si>
  <si>
    <t>עודף משמעותי</t>
  </si>
  <si>
    <t>עודף חריג</t>
  </si>
  <si>
    <t>ירידה</t>
  </si>
  <si>
    <t>ירידה חריגה</t>
  </si>
  <si>
    <t>ירידה משמעותית</t>
  </si>
  <si>
    <t>ירידה גדולה</t>
  </si>
  <si>
    <t>פספוס קטן</t>
  </si>
  <si>
    <t>תוספת קטנה</t>
  </si>
  <si>
    <t>עליה</t>
  </si>
  <si>
    <t>עליה גדולה</t>
  </si>
  <si>
    <t>עליה משמעותית</t>
  </si>
  <si>
    <t>עליה חריגה</t>
  </si>
  <si>
    <t>סוג גרעון</t>
  </si>
  <si>
    <t>סוג שינוי בהכנסה</t>
  </si>
  <si>
    <t>איזון תקציבי</t>
  </si>
  <si>
    <t>שינוי בהכנסות הצפויות</t>
  </si>
  <si>
    <t>ירידה גדולה -&gt; גרעון גדול</t>
  </si>
  <si>
    <t>ירידה גדולה -&gt; עודף גדול</t>
  </si>
  <si>
    <t>עליה גדולה -&gt; גרעון גדול</t>
  </si>
  <si>
    <t>עליה גדולה -&gt; עודף גדול</t>
  </si>
  <si>
    <t>התקציב גדל ונוצר גרעון</t>
  </si>
  <si>
    <t>התקציב קטן ונוצר גרעון</t>
  </si>
  <si>
    <t>התקציב גדל ונוצר עודף</t>
  </si>
  <si>
    <t>התקציב קטן ונוצר עודף</t>
  </si>
  <si>
    <t>הכנסות 2016 ביחס לתכנון</t>
  </si>
  <si>
    <t>הכנסות 2015 ביחס לתכנון</t>
  </si>
  <si>
    <t>אחוז גרעון/עודף 2016</t>
  </si>
  <si>
    <t>אחוז גרעון/עודף 2015</t>
  </si>
  <si>
    <t>הכנסות 2017 ביחס לתכנון</t>
  </si>
  <si>
    <t>אחוז גרעון/עודף 2017</t>
  </si>
  <si>
    <t>שינויים גדולים, האיזון נשמר</t>
  </si>
  <si>
    <t>Q1</t>
  </si>
  <si>
    <t>Q2</t>
  </si>
  <si>
    <t>Q3</t>
  </si>
  <si>
    <t>Q4</t>
  </si>
  <si>
    <t>סיימו בגרעון כלשהו</t>
  </si>
  <si>
    <t>סיימו בעודף כלשהו</t>
  </si>
  <si>
    <t>ההכנסות קטנו</t>
  </si>
  <si>
    <t>ההכנסות גדלו</t>
  </si>
  <si>
    <t>האם איתנה</t>
  </si>
  <si>
    <t>לא</t>
  </si>
  <si>
    <t>כן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</si>
</sst>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David"/>
      <family val="2"/>
      <charset val="177"/>
    </font>
    <font>
      <sz val="9"/>
      <color indexed="10"/>
      <name val="Arial"/>
      <family val="2"/>
    </font>
    <font>
      <sz val="9"/>
      <color theme="4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0"/>
  </cellStyleXfs>
  <cellXfs count="34">
    <xf numFmtId="0" fontId="0" fillId="0" borderId="0" xfId="0"/>
    <xf numFmtId="9" fontId="0" fillId="0" borderId="0" xfId="1" applyFont="1"/>
    <xf numFmtId="164" fontId="0" fillId="0" borderId="0" xfId="1" applyNumberFormat="1" applyFont="1"/>
    <xf numFmtId="10" fontId="0" fillId="0" borderId="0" xfId="1" applyNumberFormat="1" applyFont="1"/>
    <xf numFmtId="0" fontId="3" fillId="2" borderId="1" xfId="2" applyFont="1" applyFill="1" applyBorder="1" applyAlignment="1">
      <alignment horizontal="center" vertical="center" wrapText="1" readingOrder="2"/>
    </xf>
    <xf numFmtId="0" fontId="3" fillId="2" borderId="0" xfId="0" applyNumberFormat="1" applyFont="1" applyFill="1" applyBorder="1" applyAlignment="1">
      <alignment horizontal="center" vertical="center" readingOrder="2"/>
    </xf>
    <xf numFmtId="0" fontId="3" fillId="3" borderId="0" xfId="0" applyNumberFormat="1" applyFont="1" applyFill="1" applyBorder="1" applyAlignment="1">
      <alignment horizontal="center" vertical="center" readingOrder="2"/>
    </xf>
    <xf numFmtId="0" fontId="3" fillId="2" borderId="0" xfId="0" quotePrefix="1" applyNumberFormat="1" applyFont="1" applyFill="1" applyBorder="1" applyAlignment="1">
      <alignment horizontal="center" vertical="center"/>
    </xf>
    <xf numFmtId="0" fontId="4" fillId="4" borderId="0" xfId="0" applyNumberFormat="1" applyFont="1" applyFill="1" applyBorder="1" applyAlignment="1">
      <alignment horizontal="center" vertical="center" readingOrder="2"/>
    </xf>
    <xf numFmtId="0" fontId="3" fillId="5" borderId="0" xfId="0" applyNumberFormat="1" applyFont="1" applyFill="1" applyBorder="1" applyAlignment="1">
      <alignment horizontal="center" vertical="center" readingOrder="2"/>
    </xf>
    <xf numFmtId="0" fontId="3" fillId="4" borderId="0" xfId="0" applyNumberFormat="1" applyFont="1" applyFill="1" applyBorder="1" applyAlignment="1">
      <alignment horizontal="center" vertical="center" readingOrder="2"/>
    </xf>
    <xf numFmtId="0" fontId="4" fillId="0" borderId="0" xfId="0" applyNumberFormat="1" applyFont="1" applyFill="1" applyBorder="1" applyAlignment="1">
      <alignment horizontal="center" vertical="center" readingOrder="2"/>
    </xf>
    <xf numFmtId="0" fontId="4" fillId="5" borderId="0" xfId="0" applyNumberFormat="1" applyFont="1" applyFill="1" applyBorder="1" applyAlignment="1">
      <alignment horizontal="center" vertical="center" readingOrder="2"/>
    </xf>
    <xf numFmtId="0" fontId="4" fillId="2" borderId="0" xfId="0" applyNumberFormat="1" applyFont="1" applyFill="1" applyBorder="1" applyAlignment="1">
      <alignment horizontal="center" vertical="center" readingOrder="2"/>
    </xf>
    <xf numFmtId="0" fontId="3" fillId="5" borderId="0" xfId="0" quotePrefix="1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 readingOrder="2"/>
    </xf>
    <xf numFmtId="0" fontId="3" fillId="0" borderId="0" xfId="0" applyNumberFormat="1" applyFont="1" applyFill="1" applyBorder="1" applyAlignment="1">
      <alignment horizontal="center" vertical="center" readingOrder="2"/>
    </xf>
    <xf numFmtId="0" fontId="3" fillId="2" borderId="2" xfId="0" quotePrefix="1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9" fontId="0" fillId="0" borderId="0" xfId="0" applyNumberFormat="1"/>
    <xf numFmtId="0" fontId="0" fillId="0" borderId="3" xfId="0" applyBorder="1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0" fillId="0" borderId="8" xfId="0" applyBorder="1"/>
    <xf numFmtId="0" fontId="0" fillId="0" borderId="0" xfId="0" applyAlignment="1">
      <alignment horizontal="center"/>
    </xf>
    <xf numFmtId="164" fontId="0" fillId="0" borderId="0" xfId="0" applyNumberFormat="1"/>
    <xf numFmtId="0" fontId="3" fillId="2" borderId="0" xfId="2" applyFont="1" applyFill="1" applyBorder="1" applyAlignment="1">
      <alignment horizontal="center" vertical="center" wrapText="1" readingOrder="2"/>
    </xf>
    <xf numFmtId="9" fontId="0" fillId="0" borderId="0" xfId="1" applyFont="1" applyFill="1" applyBorder="1"/>
    <xf numFmtId="164" fontId="0" fillId="0" borderId="0" xfId="1" applyNumberFormat="1" applyFont="1" applyFill="1" applyBorder="1"/>
  </cellXfs>
  <cellStyles count="3">
    <cellStyle name="Normal" xfId="0" builtinId="0"/>
    <cellStyle name="Normal 2 2" xfId="2"/>
    <cellStyle name="Percent" xfId="1" builtinId="5"/>
  </cellStyles>
  <dxfs count="1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hartsheet" Target="chartsheets/sheet2.xml"/><Relationship Id="rId7" Type="http://schemas.openxmlformats.org/officeDocument/2006/relationships/calcChain" Target="calcChain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6125935852496903E-2"/>
          <c:y val="1.4826913618262279E-2"/>
          <c:w val="0.90387620620828102"/>
          <c:h val="0.9220096820887097"/>
        </c:manualLayout>
      </c:layout>
      <c:scatterChart>
        <c:scatterStyle val="lineMarker"/>
        <c:varyColors val="0"/>
        <c:ser>
          <c:idx val="0"/>
          <c:order val="0"/>
          <c:tx>
            <c:strRef>
              <c:f>'עודף הכנסות וגרעון'!$C$1</c:f>
              <c:strCache>
                <c:ptCount val="1"/>
                <c:pt idx="0">
                  <c:v>2017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3"/>
            <c:spPr>
              <a:solidFill>
                <a:schemeClr val="accent1"/>
              </a:solidFill>
              <a:ln w="3175">
                <a:solidFill>
                  <a:schemeClr val="accent1"/>
                </a:solidFill>
              </a:ln>
              <a:effectLst/>
            </c:spPr>
          </c:marker>
          <c:xVal>
            <c:numRef>
              <c:f>'עודף הכנסות וגרעון'!$C$3:$C$257</c:f>
              <c:numCache>
                <c:formatCode>0%</c:formatCode>
                <c:ptCount val="29"/>
                <c:pt idx="0">
                  <c:v>3.2791237968801124E-3</c:v>
                </c:pt>
                <c:pt idx="1">
                  <c:v>-3.814074335574047E-2</c:v>
                </c:pt>
                <c:pt idx="2">
                  <c:v>5.9295005368726006E-2</c:v>
                </c:pt>
                <c:pt idx="3">
                  <c:v>4.0549718070971519E-2</c:v>
                </c:pt>
                <c:pt idx="4">
                  <c:v>-1.3069104316060121E-2</c:v>
                </c:pt>
                <c:pt idx="5">
                  <c:v>4.1977706297667394E-2</c:v>
                </c:pt>
                <c:pt idx="6">
                  <c:v>-3.3244532359181345E-2</c:v>
                </c:pt>
                <c:pt idx="7">
                  <c:v>7.3286104510426719E-2</c:v>
                </c:pt>
                <c:pt idx="8">
                  <c:v>-8.685910382423101E-2</c:v>
                </c:pt>
                <c:pt idx="9">
                  <c:v>-5.0408581753673687E-3</c:v>
                </c:pt>
                <c:pt idx="10">
                  <c:v>-4.2959042696411043E-3</c:v>
                </c:pt>
                <c:pt idx="11">
                  <c:v>-2.4620585778883153E-2</c:v>
                </c:pt>
                <c:pt idx="12">
                  <c:v>1.7499204581610028E-2</c:v>
                </c:pt>
                <c:pt idx="13">
                  <c:v>-4.5600555337542703E-3</c:v>
                </c:pt>
                <c:pt idx="14">
                  <c:v>5.819596221522505E-2</c:v>
                </c:pt>
                <c:pt idx="15">
                  <c:v>8.5328496426573253E-4</c:v>
                </c:pt>
                <c:pt idx="16">
                  <c:v>1.8466279483228654E-2</c:v>
                </c:pt>
                <c:pt idx="17">
                  <c:v>4.9446948672505764E-2</c:v>
                </c:pt>
                <c:pt idx="18">
                  <c:v>8.3736668522722546E-3</c:v>
                </c:pt>
                <c:pt idx="19">
                  <c:v>-3.0518781751295077E-2</c:v>
                </c:pt>
                <c:pt idx="20">
                  <c:v>-4.3225683509291457E-3</c:v>
                </c:pt>
                <c:pt idx="21">
                  <c:v>-0.12085470702983891</c:v>
                </c:pt>
                <c:pt idx="22">
                  <c:v>3.130175997264395E-2</c:v>
                </c:pt>
                <c:pt idx="23">
                  <c:v>3.7006370015197909E-3</c:v>
                </c:pt>
                <c:pt idx="24">
                  <c:v>2.2632176356618405E-2</c:v>
                </c:pt>
                <c:pt idx="25">
                  <c:v>0.20072259136212622</c:v>
                </c:pt>
                <c:pt idx="26">
                  <c:v>2.0397344824846675E-2</c:v>
                </c:pt>
                <c:pt idx="27">
                  <c:v>-7.83939472721773E-3</c:v>
                </c:pt>
                <c:pt idx="28">
                  <c:v>1.3581390317935593E-2</c:v>
                </c:pt>
              </c:numCache>
            </c:numRef>
          </c:xVal>
          <c:yVal>
            <c:numRef>
              <c:f>'עודף הכנסות וגרעון'!$D$3:$D$257</c:f>
              <c:numCache>
                <c:formatCode>0.00%</c:formatCode>
                <c:ptCount val="29"/>
                <c:pt idx="0">
                  <c:v>1.2438469274334409E-3</c:v>
                </c:pt>
                <c:pt idx="1">
                  <c:v>1.9894198171105343E-3</c:v>
                </c:pt>
                <c:pt idx="2">
                  <c:v>8.0998737576818621E-6</c:v>
                </c:pt>
                <c:pt idx="3">
                  <c:v>1.5289250666059738E-2</c:v>
                </c:pt>
                <c:pt idx="4">
                  <c:v>1.0930587099826372E-3</c:v>
                </c:pt>
                <c:pt idx="5">
                  <c:v>2.5498647406774614E-3</c:v>
                </c:pt>
                <c:pt idx="6">
                  <c:v>7.0953583155949375E-4</c:v>
                </c:pt>
                <c:pt idx="7">
                  <c:v>1.2414906164000909E-3</c:v>
                </c:pt>
                <c:pt idx="8">
                  <c:v>3.9698443064871034E-4</c:v>
                </c:pt>
                <c:pt idx="9">
                  <c:v>4.0998980542033886E-3</c:v>
                </c:pt>
                <c:pt idx="10">
                  <c:v>3.5599383366636414E-2</c:v>
                </c:pt>
                <c:pt idx="11">
                  <c:v>2.7543211234674729E-3</c:v>
                </c:pt>
                <c:pt idx="12">
                  <c:v>5.2335341167176856E-3</c:v>
                </c:pt>
                <c:pt idx="13">
                  <c:v>3.8096766907890194E-3</c:v>
                </c:pt>
                <c:pt idx="14">
                  <c:v>0</c:v>
                </c:pt>
                <c:pt idx="15">
                  <c:v>3.2896539712736843E-3</c:v>
                </c:pt>
                <c:pt idx="16">
                  <c:v>7.4248207801880647E-3</c:v>
                </c:pt>
                <c:pt idx="17">
                  <c:v>1.4932829418216967E-3</c:v>
                </c:pt>
                <c:pt idx="18">
                  <c:v>1.6969310820855898E-2</c:v>
                </c:pt>
                <c:pt idx="19">
                  <c:v>1.161605080086217E-3</c:v>
                </c:pt>
                <c:pt idx="20">
                  <c:v>4.156174779040422E-4</c:v>
                </c:pt>
                <c:pt idx="21">
                  <c:v>1.6436217204610358E-4</c:v>
                </c:pt>
                <c:pt idx="22">
                  <c:v>1.1452151455415357E-2</c:v>
                </c:pt>
                <c:pt idx="23">
                  <c:v>1.0544373639813769E-2</c:v>
                </c:pt>
                <c:pt idx="24">
                  <c:v>4.2138343287246601E-4</c:v>
                </c:pt>
                <c:pt idx="25">
                  <c:v>1.3149612290495065E-2</c:v>
                </c:pt>
                <c:pt idx="26">
                  <c:v>-6.697210636604169E-3</c:v>
                </c:pt>
                <c:pt idx="27">
                  <c:v>1.6136208152101302E-3</c:v>
                </c:pt>
                <c:pt idx="28">
                  <c:v>3.3908705279726808E-2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647-4E1F-8F3D-1B2E14832A8B}"/>
            </c:ext>
          </c:extLst>
        </c:ser>
        <c:ser>
          <c:idx val="1"/>
          <c:order val="1"/>
          <c:tx>
            <c:strRef>
              <c:f>'עודף הכנסות וגרעון'!$G$1</c:f>
              <c:strCache>
                <c:ptCount val="1"/>
                <c:pt idx="0">
                  <c:v>2016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3"/>
            <c:spPr>
              <a:solidFill>
                <a:schemeClr val="accent2"/>
              </a:solidFill>
              <a:ln w="3175">
                <a:solidFill>
                  <a:schemeClr val="accent2"/>
                </a:solidFill>
              </a:ln>
              <a:effectLst/>
            </c:spPr>
          </c:marker>
          <c:xVal>
            <c:numRef>
              <c:f>'עודף הכנסות וגרעון'!$G$3:$G$257</c:f>
              <c:numCache>
                <c:formatCode>0%</c:formatCode>
                <c:ptCount val="29"/>
                <c:pt idx="0">
                  <c:v>4.1944074567243694E-2</c:v>
                </c:pt>
                <c:pt idx="1">
                  <c:v>-2.639421085842919E-2</c:v>
                </c:pt>
                <c:pt idx="2">
                  <c:v>-0.12922354248784029</c:v>
                </c:pt>
                <c:pt idx="3">
                  <c:v>5.6103747553561734E-2</c:v>
                </c:pt>
                <c:pt idx="4">
                  <c:v>-1.950332098050267E-2</c:v>
                </c:pt>
                <c:pt idx="5">
                  <c:v>1.4008470918706939E-2</c:v>
                </c:pt>
                <c:pt idx="6">
                  <c:v>-2.6752660002553164E-2</c:v>
                </c:pt>
                <c:pt idx="7">
                  <c:v>2.0616329861277816E-2</c:v>
                </c:pt>
                <c:pt idx="8">
                  <c:v>-9.0008066070396131E-2</c:v>
                </c:pt>
                <c:pt idx="9">
                  <c:v>1.2761298372718777E-2</c:v>
                </c:pt>
                <c:pt idx="10">
                  <c:v>1.4006500331035454E-2</c:v>
                </c:pt>
                <c:pt idx="11">
                  <c:v>-4.2499839687669905E-2</c:v>
                </c:pt>
                <c:pt idx="12">
                  <c:v>0.14447091436739301</c:v>
                </c:pt>
                <c:pt idx="13">
                  <c:v>-7.0109127083427536E-3</c:v>
                </c:pt>
                <c:pt idx="14">
                  <c:v>-6.0171574005002393E-3</c:v>
                </c:pt>
                <c:pt idx="15">
                  <c:v>-3.7298436163629711E-3</c:v>
                </c:pt>
                <c:pt idx="16">
                  <c:v>-1.5247964470762376E-2</c:v>
                </c:pt>
                <c:pt idx="17">
                  <c:v>3.2745885667115671E-2</c:v>
                </c:pt>
                <c:pt idx="18">
                  <c:v>-3.3417179555793375E-2</c:v>
                </c:pt>
                <c:pt idx="19">
                  <c:v>8.9883151902525604E-4</c:v>
                </c:pt>
                <c:pt idx="20">
                  <c:v>8.3019444835676914E-3</c:v>
                </c:pt>
                <c:pt idx="21">
                  <c:v>1.1676629979328501E-2</c:v>
                </c:pt>
                <c:pt idx="22">
                  <c:v>1.951590111376178E-2</c:v>
                </c:pt>
                <c:pt idx="23">
                  <c:v>-6.3915552805001719E-3</c:v>
                </c:pt>
                <c:pt idx="24">
                  <c:v>2.3325373684266459E-2</c:v>
                </c:pt>
                <c:pt idx="25">
                  <c:v>5.2239007162306672E-2</c:v>
                </c:pt>
                <c:pt idx="26">
                  <c:v>8.2773300811218586E-3</c:v>
                </c:pt>
                <c:pt idx="27">
                  <c:v>-1.5704813631051917E-2</c:v>
                </c:pt>
                <c:pt idx="28">
                  <c:v>-2.5338183007069803E-3</c:v>
                </c:pt>
              </c:numCache>
            </c:numRef>
          </c:xVal>
          <c:yVal>
            <c:numRef>
              <c:f>'עודף הכנסות וגרעון'!$H$3:$H$257</c:f>
              <c:numCache>
                <c:formatCode>0.00%</c:formatCode>
                <c:ptCount val="29"/>
                <c:pt idx="0">
                  <c:v>4.0894568690095848E-3</c:v>
                </c:pt>
                <c:pt idx="1">
                  <c:v>7.1722823826201308E-4</c:v>
                </c:pt>
                <c:pt idx="2">
                  <c:v>4.1813380281690139E-4</c:v>
                </c:pt>
                <c:pt idx="3">
                  <c:v>5.0552789264916874E-2</c:v>
                </c:pt>
                <c:pt idx="4">
                  <c:v>1.2881809064612052E-3</c:v>
                </c:pt>
                <c:pt idx="5">
                  <c:v>3.3978271220187852E-3</c:v>
                </c:pt>
                <c:pt idx="6">
                  <c:v>2.0695869380492619E-2</c:v>
                </c:pt>
                <c:pt idx="7">
                  <c:v>4.6560846560846558E-3</c:v>
                </c:pt>
                <c:pt idx="8">
                  <c:v>2.9023363807865332E-4</c:v>
                </c:pt>
                <c:pt idx="9">
                  <c:v>4.6993167729085603E-3</c:v>
                </c:pt>
                <c:pt idx="10">
                  <c:v>1.973615872026592E-2</c:v>
                </c:pt>
                <c:pt idx="11">
                  <c:v>3.2050501501198524E-3</c:v>
                </c:pt>
                <c:pt idx="12">
                  <c:v>4.3145210124742643E-4</c:v>
                </c:pt>
                <c:pt idx="13">
                  <c:v>7.804409782302328E-4</c:v>
                </c:pt>
                <c:pt idx="14">
                  <c:v>0</c:v>
                </c:pt>
                <c:pt idx="15">
                  <c:v>3.7438074326163521E-3</c:v>
                </c:pt>
                <c:pt idx="16">
                  <c:v>1.0272599719382642E-3</c:v>
                </c:pt>
                <c:pt idx="17">
                  <c:v>3.7142245887610535E-4</c:v>
                </c:pt>
                <c:pt idx="18">
                  <c:v>9.5954730186151062E-3</c:v>
                </c:pt>
                <c:pt idx="19">
                  <c:v>4.8530732388744759E-2</c:v>
                </c:pt>
                <c:pt idx="20">
                  <c:v>1.3514715459724178E-3</c:v>
                </c:pt>
                <c:pt idx="21">
                  <c:v>6.0286429570723804E-3</c:v>
                </c:pt>
                <c:pt idx="22">
                  <c:v>9.8901000634897922E-3</c:v>
                </c:pt>
                <c:pt idx="23">
                  <c:v>2.7375959256457564E-3</c:v>
                </c:pt>
                <c:pt idx="24">
                  <c:v>2.1889224425570147E-3</c:v>
                </c:pt>
                <c:pt idx="25">
                  <c:v>2.5185754547783757E-2</c:v>
                </c:pt>
                <c:pt idx="26">
                  <c:v>3.6679009666739E-4</c:v>
                </c:pt>
                <c:pt idx="27">
                  <c:v>1.5434358935143722E-3</c:v>
                </c:pt>
                <c:pt idx="28">
                  <c:v>6.8286420562406965E-5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647-4E1F-8F3D-1B2E14832A8B}"/>
            </c:ext>
          </c:extLst>
        </c:ser>
        <c:ser>
          <c:idx val="2"/>
          <c:order val="2"/>
          <c:tx>
            <c:strRef>
              <c:f>'עודף הכנסות וגרעון'!$K$1</c:f>
              <c:strCache>
                <c:ptCount val="1"/>
                <c:pt idx="0">
                  <c:v>2015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3"/>
            <c:spPr>
              <a:solidFill>
                <a:schemeClr val="accent3"/>
              </a:solidFill>
              <a:ln w="3175">
                <a:solidFill>
                  <a:schemeClr val="accent3"/>
                </a:solidFill>
              </a:ln>
              <a:effectLst/>
            </c:spPr>
          </c:marker>
          <c:xVal>
            <c:numRef>
              <c:f>'עודף הכנסות וגרעון'!$K$3:$K$257</c:f>
              <c:numCache>
                <c:formatCode>0.0%</c:formatCode>
                <c:ptCount val="29"/>
                <c:pt idx="0">
                  <c:v>4.8192090395480225E-2</c:v>
                </c:pt>
                <c:pt idx="1">
                  <c:v>-3.9427897578770965E-2</c:v>
                </c:pt>
                <c:pt idx="2">
                  <c:v>-8.8306570134966123E-4</c:v>
                </c:pt>
                <c:pt idx="4">
                  <c:v>-1.9755866295107172E-2</c:v>
                </c:pt>
                <c:pt idx="5">
                  <c:v>1.549800356675024E-2</c:v>
                </c:pt>
                <c:pt idx="6">
                  <c:v>-4.0073001635859806E-2</c:v>
                </c:pt>
                <c:pt idx="7">
                  <c:v>2.0413800030131046E-2</c:v>
                </c:pt>
                <c:pt idx="8">
                  <c:v>-4.9714584188337074E-2</c:v>
                </c:pt>
                <c:pt idx="9">
                  <c:v>-3.3852149861704817E-2</c:v>
                </c:pt>
                <c:pt idx="10">
                  <c:v>2.099913300846068E-2</c:v>
                </c:pt>
                <c:pt idx="11">
                  <c:v>-3.755416592346994E-2</c:v>
                </c:pt>
                <c:pt idx="12">
                  <c:v>-1.5148966311036349E-2</c:v>
                </c:pt>
                <c:pt idx="13">
                  <c:v>-5.6973428308932927E-3</c:v>
                </c:pt>
                <c:pt idx="14">
                  <c:v>4.2588381228033878E-2</c:v>
                </c:pt>
                <c:pt idx="15">
                  <c:v>-5.9399263472692532E-3</c:v>
                </c:pt>
                <c:pt idx="16">
                  <c:v>-8.6300730835018324E-3</c:v>
                </c:pt>
                <c:pt idx="17">
                  <c:v>5.1762053899643501E-2</c:v>
                </c:pt>
                <c:pt idx="18">
                  <c:v>-2.0184920585616384E-2</c:v>
                </c:pt>
                <c:pt idx="19">
                  <c:v>-1.8573665699689323E-2</c:v>
                </c:pt>
                <c:pt idx="20">
                  <c:v>2.1242364373998956E-3</c:v>
                </c:pt>
                <c:pt idx="21">
                  <c:v>3.849287741283014E-3</c:v>
                </c:pt>
                <c:pt idx="22">
                  <c:v>-2.4314740272187052E-2</c:v>
                </c:pt>
                <c:pt idx="23">
                  <c:v>0.19716626491472633</c:v>
                </c:pt>
                <c:pt idx="24">
                  <c:v>-1.0986639444086288E-2</c:v>
                </c:pt>
                <c:pt idx="25">
                  <c:v>2.0185751865571255E-3</c:v>
                </c:pt>
                <c:pt idx="26">
                  <c:v>2.6417445482866952E-3</c:v>
                </c:pt>
                <c:pt idx="27">
                  <c:v>-1.4321710411521194E-2</c:v>
                </c:pt>
                <c:pt idx="28">
                  <c:v>-5.5899143672692997E-3</c:v>
                </c:pt>
              </c:numCache>
            </c:numRef>
          </c:xVal>
          <c:yVal>
            <c:numRef>
              <c:f>'עודף הכנסות וגרעון'!$L$3:$L$257</c:f>
              <c:numCache>
                <c:formatCode>0.0%</c:formatCode>
                <c:ptCount val="29"/>
                <c:pt idx="0">
                  <c:v>5.3899638872419553E-5</c:v>
                </c:pt>
                <c:pt idx="1">
                  <c:v>9.6990773312963599E-4</c:v>
                </c:pt>
                <c:pt idx="2">
                  <c:v>2.5404264936685047E-3</c:v>
                </c:pt>
                <c:pt idx="4">
                  <c:v>2.7357630479077763E-3</c:v>
                </c:pt>
                <c:pt idx="5">
                  <c:v>1.4220219131245628E-3</c:v>
                </c:pt>
                <c:pt idx="6">
                  <c:v>5.2979364711337818E-3</c:v>
                </c:pt>
                <c:pt idx="7">
                  <c:v>5.8072295086001131E-3</c:v>
                </c:pt>
                <c:pt idx="8">
                  <c:v>3.3764551147405823E-4</c:v>
                </c:pt>
                <c:pt idx="9">
                  <c:v>5.1166337442776202E-3</c:v>
                </c:pt>
                <c:pt idx="10">
                  <c:v>2.051687485725329E-2</c:v>
                </c:pt>
                <c:pt idx="11">
                  <c:v>1.3200006904339468E-3</c:v>
                </c:pt>
                <c:pt idx="12">
                  <c:v>9.8890626966574967E-5</c:v>
                </c:pt>
                <c:pt idx="13">
                  <c:v>8.7519824960350084E-4</c:v>
                </c:pt>
                <c:pt idx="14">
                  <c:v>3.6006136698080718E-3</c:v>
                </c:pt>
                <c:pt idx="15">
                  <c:v>4.0971768585051967E-3</c:v>
                </c:pt>
                <c:pt idx="16">
                  <c:v>0</c:v>
                </c:pt>
                <c:pt idx="17">
                  <c:v>5.8816102678750138E-4</c:v>
                </c:pt>
                <c:pt idx="18">
                  <c:v>5.6111800914062293E-3</c:v>
                </c:pt>
                <c:pt idx="19">
                  <c:v>2.5373075766096861E-3</c:v>
                </c:pt>
                <c:pt idx="20">
                  <c:v>2.6054671385457153E-5</c:v>
                </c:pt>
                <c:pt idx="21">
                  <c:v>1.7726526347216001E-4</c:v>
                </c:pt>
                <c:pt idx="22">
                  <c:v>1.1008189018660222E-2</c:v>
                </c:pt>
                <c:pt idx="23">
                  <c:v>2.3645133831457486E-4</c:v>
                </c:pt>
                <c:pt idx="24">
                  <c:v>4.2736164845701618E-4</c:v>
                </c:pt>
                <c:pt idx="25">
                  <c:v>2.1141626394350802E-2</c:v>
                </c:pt>
                <c:pt idx="26">
                  <c:v>2.7736878351052085E-3</c:v>
                </c:pt>
                <c:pt idx="27">
                  <c:v>1.9214752403897153E-3</c:v>
                </c:pt>
                <c:pt idx="28">
                  <c:v>5.9801459155603396E-5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647-4E1F-8F3D-1B2E14832A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43160680"/>
        <c:axId val="542852384"/>
      </c:scatterChart>
      <c:valAx>
        <c:axId val="543160680"/>
        <c:scaling>
          <c:orientation val="minMax"/>
          <c:max val="0.60000000000000009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 sz="1400" b="1"/>
                  <a:t>הכנסות בפועל ביחס לתכנון</a:t>
                </a:r>
                <a:endParaRPr lang="en-US" sz="14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2852384"/>
        <c:crosses val="autoZero"/>
        <c:crossBetween val="midCat"/>
      </c:valAx>
      <c:valAx>
        <c:axId val="542852384"/>
        <c:scaling>
          <c:orientation val="minMax"/>
          <c:max val="0.2"/>
          <c:min val="-0.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 sz="1400" b="1"/>
                  <a:t>עודף/גרעון</a:t>
                </a:r>
                <a:r>
                  <a:rPr lang="he-IL" sz="1400" b="1" baseline="0"/>
                  <a:t> בתקציב</a:t>
                </a:r>
                <a:endParaRPr lang="en-US" sz="1400" b="1"/>
              </a:p>
            </c:rich>
          </c:tx>
          <c:layout>
            <c:manualLayout>
              <c:xMode val="edge"/>
              <c:yMode val="edge"/>
              <c:x val="2.4931047005820516E-2"/>
              <c:y val="0.3597370592831097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316068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8102532539404388"/>
          <c:y val="9.656300832639228E-2"/>
          <c:w val="7.2976257767857197E-2"/>
          <c:h val="0.1391737296442324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6125935852496903E-2"/>
          <c:y val="1.4826913618262279E-2"/>
          <c:w val="0.90387620620828102"/>
          <c:h val="0.9220096820887097"/>
        </c:manualLayout>
      </c:layout>
      <c:scatterChart>
        <c:scatterStyle val="lineMarker"/>
        <c:varyColors val="0"/>
        <c:ser>
          <c:idx val="0"/>
          <c:order val="0"/>
          <c:tx>
            <c:strRef>
              <c:f>'עודף הכנסות וגרעון'!$C$1</c:f>
              <c:strCache>
                <c:ptCount val="1"/>
                <c:pt idx="0">
                  <c:v>2017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3"/>
            <c:spPr>
              <a:solidFill>
                <a:schemeClr val="accent1"/>
              </a:solidFill>
              <a:ln w="3175">
                <a:solidFill>
                  <a:schemeClr val="accent1"/>
                </a:solidFill>
              </a:ln>
              <a:effectLst/>
            </c:spPr>
          </c:marker>
          <c:xVal>
            <c:numRef>
              <c:f>'עודף הכנסות וגרעון'!$C$3:$C$257</c:f>
              <c:numCache>
                <c:formatCode>0%</c:formatCode>
                <c:ptCount val="29"/>
                <c:pt idx="0">
                  <c:v>3.2791237968801124E-3</c:v>
                </c:pt>
                <c:pt idx="1">
                  <c:v>-3.814074335574047E-2</c:v>
                </c:pt>
                <c:pt idx="2">
                  <c:v>5.9295005368726006E-2</c:v>
                </c:pt>
                <c:pt idx="3">
                  <c:v>4.0549718070971519E-2</c:v>
                </c:pt>
                <c:pt idx="4">
                  <c:v>-1.3069104316060121E-2</c:v>
                </c:pt>
                <c:pt idx="5">
                  <c:v>4.1977706297667394E-2</c:v>
                </c:pt>
                <c:pt idx="6">
                  <c:v>-3.3244532359181345E-2</c:v>
                </c:pt>
                <c:pt idx="7">
                  <c:v>7.3286104510426719E-2</c:v>
                </c:pt>
                <c:pt idx="8">
                  <c:v>-8.685910382423101E-2</c:v>
                </c:pt>
                <c:pt idx="9">
                  <c:v>-5.0408581753673687E-3</c:v>
                </c:pt>
                <c:pt idx="10">
                  <c:v>-4.2959042696411043E-3</c:v>
                </c:pt>
                <c:pt idx="11">
                  <c:v>-2.4620585778883153E-2</c:v>
                </c:pt>
                <c:pt idx="12">
                  <c:v>1.7499204581610028E-2</c:v>
                </c:pt>
                <c:pt idx="13">
                  <c:v>-4.5600555337542703E-3</c:v>
                </c:pt>
                <c:pt idx="14">
                  <c:v>5.819596221522505E-2</c:v>
                </c:pt>
                <c:pt idx="15">
                  <c:v>8.5328496426573253E-4</c:v>
                </c:pt>
                <c:pt idx="16">
                  <c:v>1.8466279483228654E-2</c:v>
                </c:pt>
                <c:pt idx="17">
                  <c:v>4.9446948672505764E-2</c:v>
                </c:pt>
                <c:pt idx="18">
                  <c:v>8.3736668522722546E-3</c:v>
                </c:pt>
                <c:pt idx="19">
                  <c:v>-3.0518781751295077E-2</c:v>
                </c:pt>
                <c:pt idx="20">
                  <c:v>-4.3225683509291457E-3</c:v>
                </c:pt>
                <c:pt idx="21">
                  <c:v>-0.12085470702983891</c:v>
                </c:pt>
                <c:pt idx="22">
                  <c:v>3.130175997264395E-2</c:v>
                </c:pt>
                <c:pt idx="23">
                  <c:v>3.7006370015197909E-3</c:v>
                </c:pt>
                <c:pt idx="24">
                  <c:v>2.2632176356618405E-2</c:v>
                </c:pt>
                <c:pt idx="25">
                  <c:v>0.20072259136212622</c:v>
                </c:pt>
                <c:pt idx="26">
                  <c:v>2.0397344824846675E-2</c:v>
                </c:pt>
                <c:pt idx="27">
                  <c:v>-7.83939472721773E-3</c:v>
                </c:pt>
                <c:pt idx="28">
                  <c:v>1.3581390317935593E-2</c:v>
                </c:pt>
              </c:numCache>
            </c:numRef>
          </c:xVal>
          <c:yVal>
            <c:numRef>
              <c:f>'עודף הכנסות וגרעון'!$D$3:$D$257</c:f>
              <c:numCache>
                <c:formatCode>0.00%</c:formatCode>
                <c:ptCount val="29"/>
                <c:pt idx="0">
                  <c:v>1.2438469274334409E-3</c:v>
                </c:pt>
                <c:pt idx="1">
                  <c:v>1.9894198171105343E-3</c:v>
                </c:pt>
                <c:pt idx="2">
                  <c:v>8.0998737576818621E-6</c:v>
                </c:pt>
                <c:pt idx="3">
                  <c:v>1.5289250666059738E-2</c:v>
                </c:pt>
                <c:pt idx="4">
                  <c:v>1.0930587099826372E-3</c:v>
                </c:pt>
                <c:pt idx="5">
                  <c:v>2.5498647406774614E-3</c:v>
                </c:pt>
                <c:pt idx="6">
                  <c:v>7.0953583155949375E-4</c:v>
                </c:pt>
                <c:pt idx="7">
                  <c:v>1.2414906164000909E-3</c:v>
                </c:pt>
                <c:pt idx="8">
                  <c:v>3.9698443064871034E-4</c:v>
                </c:pt>
                <c:pt idx="9">
                  <c:v>4.0998980542033886E-3</c:v>
                </c:pt>
                <c:pt idx="10">
                  <c:v>3.5599383366636414E-2</c:v>
                </c:pt>
                <c:pt idx="11">
                  <c:v>2.7543211234674729E-3</c:v>
                </c:pt>
                <c:pt idx="12">
                  <c:v>5.2335341167176856E-3</c:v>
                </c:pt>
                <c:pt idx="13">
                  <c:v>3.8096766907890194E-3</c:v>
                </c:pt>
                <c:pt idx="14">
                  <c:v>0</c:v>
                </c:pt>
                <c:pt idx="15">
                  <c:v>3.2896539712736843E-3</c:v>
                </c:pt>
                <c:pt idx="16">
                  <c:v>7.4248207801880647E-3</c:v>
                </c:pt>
                <c:pt idx="17">
                  <c:v>1.4932829418216967E-3</c:v>
                </c:pt>
                <c:pt idx="18">
                  <c:v>1.6969310820855898E-2</c:v>
                </c:pt>
                <c:pt idx="19">
                  <c:v>1.161605080086217E-3</c:v>
                </c:pt>
                <c:pt idx="20">
                  <c:v>4.156174779040422E-4</c:v>
                </c:pt>
                <c:pt idx="21">
                  <c:v>1.6436217204610358E-4</c:v>
                </c:pt>
                <c:pt idx="22">
                  <c:v>1.1452151455415357E-2</c:v>
                </c:pt>
                <c:pt idx="23">
                  <c:v>1.0544373639813769E-2</c:v>
                </c:pt>
                <c:pt idx="24">
                  <c:v>4.2138343287246601E-4</c:v>
                </c:pt>
                <c:pt idx="25">
                  <c:v>1.3149612290495065E-2</c:v>
                </c:pt>
                <c:pt idx="26">
                  <c:v>-6.697210636604169E-3</c:v>
                </c:pt>
                <c:pt idx="27">
                  <c:v>1.6136208152101302E-3</c:v>
                </c:pt>
                <c:pt idx="28">
                  <c:v>3.3908705279726808E-2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226-4B2C-B09E-DCE65990E366}"/>
            </c:ext>
          </c:extLst>
        </c:ser>
        <c:ser>
          <c:idx val="1"/>
          <c:order val="1"/>
          <c:tx>
            <c:strRef>
              <c:f>'עודף הכנסות וגרעון'!$G$1</c:f>
              <c:strCache>
                <c:ptCount val="1"/>
                <c:pt idx="0">
                  <c:v>2016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3"/>
            <c:spPr>
              <a:solidFill>
                <a:schemeClr val="accent2"/>
              </a:solidFill>
              <a:ln w="3175">
                <a:solidFill>
                  <a:schemeClr val="accent2"/>
                </a:solidFill>
              </a:ln>
              <a:effectLst/>
            </c:spPr>
          </c:marker>
          <c:xVal>
            <c:numRef>
              <c:f>'עודף הכנסות וגרעון'!$G$3:$G$257</c:f>
              <c:numCache>
                <c:formatCode>0%</c:formatCode>
                <c:ptCount val="29"/>
                <c:pt idx="0">
                  <c:v>4.1944074567243694E-2</c:v>
                </c:pt>
                <c:pt idx="1">
                  <c:v>-2.639421085842919E-2</c:v>
                </c:pt>
                <c:pt idx="2">
                  <c:v>-0.12922354248784029</c:v>
                </c:pt>
                <c:pt idx="3">
                  <c:v>5.6103747553561734E-2</c:v>
                </c:pt>
                <c:pt idx="4">
                  <c:v>-1.950332098050267E-2</c:v>
                </c:pt>
                <c:pt idx="5">
                  <c:v>1.4008470918706939E-2</c:v>
                </c:pt>
                <c:pt idx="6">
                  <c:v>-2.6752660002553164E-2</c:v>
                </c:pt>
                <c:pt idx="7">
                  <c:v>2.0616329861277816E-2</c:v>
                </c:pt>
                <c:pt idx="8">
                  <c:v>-9.0008066070396131E-2</c:v>
                </c:pt>
                <c:pt idx="9">
                  <c:v>1.2761298372718777E-2</c:v>
                </c:pt>
                <c:pt idx="10">
                  <c:v>1.4006500331035454E-2</c:v>
                </c:pt>
                <c:pt idx="11">
                  <c:v>-4.2499839687669905E-2</c:v>
                </c:pt>
                <c:pt idx="12">
                  <c:v>0.14447091436739301</c:v>
                </c:pt>
                <c:pt idx="13">
                  <c:v>-7.0109127083427536E-3</c:v>
                </c:pt>
                <c:pt idx="14">
                  <c:v>-6.0171574005002393E-3</c:v>
                </c:pt>
                <c:pt idx="15">
                  <c:v>-3.7298436163629711E-3</c:v>
                </c:pt>
                <c:pt idx="16">
                  <c:v>-1.5247964470762376E-2</c:v>
                </c:pt>
                <c:pt idx="17">
                  <c:v>3.2745885667115671E-2</c:v>
                </c:pt>
                <c:pt idx="18">
                  <c:v>-3.3417179555793375E-2</c:v>
                </c:pt>
                <c:pt idx="19">
                  <c:v>8.9883151902525604E-4</c:v>
                </c:pt>
                <c:pt idx="20">
                  <c:v>8.3019444835676914E-3</c:v>
                </c:pt>
                <c:pt idx="21">
                  <c:v>1.1676629979328501E-2</c:v>
                </c:pt>
                <c:pt idx="22">
                  <c:v>1.951590111376178E-2</c:v>
                </c:pt>
                <c:pt idx="23">
                  <c:v>-6.3915552805001719E-3</c:v>
                </c:pt>
                <c:pt idx="24">
                  <c:v>2.3325373684266459E-2</c:v>
                </c:pt>
                <c:pt idx="25">
                  <c:v>5.2239007162306672E-2</c:v>
                </c:pt>
                <c:pt idx="26">
                  <c:v>8.2773300811218586E-3</c:v>
                </c:pt>
                <c:pt idx="27">
                  <c:v>-1.5704813631051917E-2</c:v>
                </c:pt>
                <c:pt idx="28">
                  <c:v>-2.5338183007069803E-3</c:v>
                </c:pt>
              </c:numCache>
            </c:numRef>
          </c:xVal>
          <c:yVal>
            <c:numRef>
              <c:f>'עודף הכנסות וגרעון'!$H$3:$H$257</c:f>
              <c:numCache>
                <c:formatCode>0.00%</c:formatCode>
                <c:ptCount val="29"/>
                <c:pt idx="0">
                  <c:v>4.0894568690095848E-3</c:v>
                </c:pt>
                <c:pt idx="1">
                  <c:v>7.1722823826201308E-4</c:v>
                </c:pt>
                <c:pt idx="2">
                  <c:v>4.1813380281690139E-4</c:v>
                </c:pt>
                <c:pt idx="3">
                  <c:v>5.0552789264916874E-2</c:v>
                </c:pt>
                <c:pt idx="4">
                  <c:v>1.2881809064612052E-3</c:v>
                </c:pt>
                <c:pt idx="5">
                  <c:v>3.3978271220187852E-3</c:v>
                </c:pt>
                <c:pt idx="6">
                  <c:v>2.0695869380492619E-2</c:v>
                </c:pt>
                <c:pt idx="7">
                  <c:v>4.6560846560846558E-3</c:v>
                </c:pt>
                <c:pt idx="8">
                  <c:v>2.9023363807865332E-4</c:v>
                </c:pt>
                <c:pt idx="9">
                  <c:v>4.6993167729085603E-3</c:v>
                </c:pt>
                <c:pt idx="10">
                  <c:v>1.973615872026592E-2</c:v>
                </c:pt>
                <c:pt idx="11">
                  <c:v>3.2050501501198524E-3</c:v>
                </c:pt>
                <c:pt idx="12">
                  <c:v>4.3145210124742643E-4</c:v>
                </c:pt>
                <c:pt idx="13">
                  <c:v>7.804409782302328E-4</c:v>
                </c:pt>
                <c:pt idx="14">
                  <c:v>0</c:v>
                </c:pt>
                <c:pt idx="15">
                  <c:v>3.7438074326163521E-3</c:v>
                </c:pt>
                <c:pt idx="16">
                  <c:v>1.0272599719382642E-3</c:v>
                </c:pt>
                <c:pt idx="17">
                  <c:v>3.7142245887610535E-4</c:v>
                </c:pt>
                <c:pt idx="18">
                  <c:v>9.5954730186151062E-3</c:v>
                </c:pt>
                <c:pt idx="19">
                  <c:v>4.8530732388744759E-2</c:v>
                </c:pt>
                <c:pt idx="20">
                  <c:v>1.3514715459724178E-3</c:v>
                </c:pt>
                <c:pt idx="21">
                  <c:v>6.0286429570723804E-3</c:v>
                </c:pt>
                <c:pt idx="22">
                  <c:v>9.8901000634897922E-3</c:v>
                </c:pt>
                <c:pt idx="23">
                  <c:v>2.7375959256457564E-3</c:v>
                </c:pt>
                <c:pt idx="24">
                  <c:v>2.1889224425570147E-3</c:v>
                </c:pt>
                <c:pt idx="25">
                  <c:v>2.5185754547783757E-2</c:v>
                </c:pt>
                <c:pt idx="26">
                  <c:v>3.6679009666739E-4</c:v>
                </c:pt>
                <c:pt idx="27">
                  <c:v>1.5434358935143722E-3</c:v>
                </c:pt>
                <c:pt idx="28">
                  <c:v>6.8286420562406965E-5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226-4B2C-B09E-DCE65990E366}"/>
            </c:ext>
          </c:extLst>
        </c:ser>
        <c:ser>
          <c:idx val="2"/>
          <c:order val="2"/>
          <c:tx>
            <c:strRef>
              <c:f>'עודף הכנסות וגרעון'!$K$1</c:f>
              <c:strCache>
                <c:ptCount val="1"/>
                <c:pt idx="0">
                  <c:v>2015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3"/>
            <c:spPr>
              <a:solidFill>
                <a:schemeClr val="accent3"/>
              </a:solidFill>
              <a:ln w="3175">
                <a:solidFill>
                  <a:schemeClr val="accent3"/>
                </a:solidFill>
              </a:ln>
              <a:effectLst/>
            </c:spPr>
          </c:marker>
          <c:xVal>
            <c:numRef>
              <c:f>'עודף הכנסות וגרעון'!$K$3:$K$257</c:f>
              <c:numCache>
                <c:formatCode>0.0%</c:formatCode>
                <c:ptCount val="29"/>
                <c:pt idx="0">
                  <c:v>4.8192090395480225E-2</c:v>
                </c:pt>
                <c:pt idx="1">
                  <c:v>-3.9427897578770965E-2</c:v>
                </c:pt>
                <c:pt idx="2">
                  <c:v>-8.8306570134966123E-4</c:v>
                </c:pt>
                <c:pt idx="4">
                  <c:v>-1.9755866295107172E-2</c:v>
                </c:pt>
                <c:pt idx="5">
                  <c:v>1.549800356675024E-2</c:v>
                </c:pt>
                <c:pt idx="6">
                  <c:v>-4.0073001635859806E-2</c:v>
                </c:pt>
                <c:pt idx="7">
                  <c:v>2.0413800030131046E-2</c:v>
                </c:pt>
                <c:pt idx="8">
                  <c:v>-4.9714584188337074E-2</c:v>
                </c:pt>
                <c:pt idx="9">
                  <c:v>-3.3852149861704817E-2</c:v>
                </c:pt>
                <c:pt idx="10">
                  <c:v>2.099913300846068E-2</c:v>
                </c:pt>
                <c:pt idx="11">
                  <c:v>-3.755416592346994E-2</c:v>
                </c:pt>
                <c:pt idx="12">
                  <c:v>-1.5148966311036349E-2</c:v>
                </c:pt>
                <c:pt idx="13">
                  <c:v>-5.6973428308932927E-3</c:v>
                </c:pt>
                <c:pt idx="14">
                  <c:v>4.2588381228033878E-2</c:v>
                </c:pt>
                <c:pt idx="15">
                  <c:v>-5.9399263472692532E-3</c:v>
                </c:pt>
                <c:pt idx="16">
                  <c:v>-8.6300730835018324E-3</c:v>
                </c:pt>
                <c:pt idx="17">
                  <c:v>5.1762053899643501E-2</c:v>
                </c:pt>
                <c:pt idx="18">
                  <c:v>-2.0184920585616384E-2</c:v>
                </c:pt>
                <c:pt idx="19">
                  <c:v>-1.8573665699689323E-2</c:v>
                </c:pt>
                <c:pt idx="20">
                  <c:v>2.1242364373998956E-3</c:v>
                </c:pt>
                <c:pt idx="21">
                  <c:v>3.849287741283014E-3</c:v>
                </c:pt>
                <c:pt idx="22">
                  <c:v>-2.4314740272187052E-2</c:v>
                </c:pt>
                <c:pt idx="23">
                  <c:v>0.19716626491472633</c:v>
                </c:pt>
                <c:pt idx="24">
                  <c:v>-1.0986639444086288E-2</c:v>
                </c:pt>
                <c:pt idx="25">
                  <c:v>2.0185751865571255E-3</c:v>
                </c:pt>
                <c:pt idx="26">
                  <c:v>2.6417445482866952E-3</c:v>
                </c:pt>
                <c:pt idx="27">
                  <c:v>-1.4321710411521194E-2</c:v>
                </c:pt>
                <c:pt idx="28">
                  <c:v>-5.5899143672692997E-3</c:v>
                </c:pt>
              </c:numCache>
            </c:numRef>
          </c:xVal>
          <c:yVal>
            <c:numRef>
              <c:f>'עודף הכנסות וגרעון'!$L$3:$L$257</c:f>
              <c:numCache>
                <c:formatCode>0.0%</c:formatCode>
                <c:ptCount val="29"/>
                <c:pt idx="0">
                  <c:v>5.3899638872419553E-5</c:v>
                </c:pt>
                <c:pt idx="1">
                  <c:v>9.6990773312963599E-4</c:v>
                </c:pt>
                <c:pt idx="2">
                  <c:v>2.5404264936685047E-3</c:v>
                </c:pt>
                <c:pt idx="4">
                  <c:v>2.7357630479077763E-3</c:v>
                </c:pt>
                <c:pt idx="5">
                  <c:v>1.4220219131245628E-3</c:v>
                </c:pt>
                <c:pt idx="6">
                  <c:v>5.2979364711337818E-3</c:v>
                </c:pt>
                <c:pt idx="7">
                  <c:v>5.8072295086001131E-3</c:v>
                </c:pt>
                <c:pt idx="8">
                  <c:v>3.3764551147405823E-4</c:v>
                </c:pt>
                <c:pt idx="9">
                  <c:v>5.1166337442776202E-3</c:v>
                </c:pt>
                <c:pt idx="10">
                  <c:v>2.051687485725329E-2</c:v>
                </c:pt>
                <c:pt idx="11">
                  <c:v>1.3200006904339468E-3</c:v>
                </c:pt>
                <c:pt idx="12">
                  <c:v>9.8890626966574967E-5</c:v>
                </c:pt>
                <c:pt idx="13">
                  <c:v>8.7519824960350084E-4</c:v>
                </c:pt>
                <c:pt idx="14">
                  <c:v>3.6006136698080718E-3</c:v>
                </c:pt>
                <c:pt idx="15">
                  <c:v>4.0971768585051967E-3</c:v>
                </c:pt>
                <c:pt idx="16">
                  <c:v>0</c:v>
                </c:pt>
                <c:pt idx="17">
                  <c:v>5.8816102678750138E-4</c:v>
                </c:pt>
                <c:pt idx="18">
                  <c:v>5.6111800914062293E-3</c:v>
                </c:pt>
                <c:pt idx="19">
                  <c:v>2.5373075766096861E-3</c:v>
                </c:pt>
                <c:pt idx="20">
                  <c:v>2.6054671385457153E-5</c:v>
                </c:pt>
                <c:pt idx="21">
                  <c:v>1.7726526347216001E-4</c:v>
                </c:pt>
                <c:pt idx="22">
                  <c:v>1.1008189018660222E-2</c:v>
                </c:pt>
                <c:pt idx="23">
                  <c:v>2.3645133831457486E-4</c:v>
                </c:pt>
                <c:pt idx="24">
                  <c:v>4.2736164845701618E-4</c:v>
                </c:pt>
                <c:pt idx="25">
                  <c:v>2.1141626394350802E-2</c:v>
                </c:pt>
                <c:pt idx="26">
                  <c:v>2.7736878351052085E-3</c:v>
                </c:pt>
                <c:pt idx="27">
                  <c:v>1.9214752403897153E-3</c:v>
                </c:pt>
                <c:pt idx="28">
                  <c:v>5.9801459155603396E-5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E226-4B2C-B09E-DCE65990E3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43160680"/>
        <c:axId val="542852384"/>
      </c:scatterChart>
      <c:valAx>
        <c:axId val="543160680"/>
        <c:scaling>
          <c:orientation val="minMax"/>
          <c:max val="5.000000000000001E-2"/>
          <c:min val="-5.000000000000001E-2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 sz="1400" b="1"/>
                  <a:t>הכנסות בפועל ביחס לתכנון</a:t>
                </a:r>
                <a:endParaRPr lang="en-US" sz="1400" b="1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%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2852384"/>
        <c:crosses val="autoZero"/>
        <c:crossBetween val="midCat"/>
      </c:valAx>
      <c:valAx>
        <c:axId val="542852384"/>
        <c:scaling>
          <c:orientation val="minMax"/>
          <c:max val="5.000000000000001E-2"/>
          <c:min val="-5.000000000000001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he-IL" sz="1400" b="1"/>
                  <a:t>עודף/גרעון</a:t>
                </a:r>
                <a:r>
                  <a:rPr lang="he-IL" sz="1400" b="1" baseline="0"/>
                  <a:t> בתקציב</a:t>
                </a:r>
                <a:endParaRPr lang="en-US" sz="1400" b="1"/>
              </a:p>
            </c:rich>
          </c:tx>
          <c:layout>
            <c:manualLayout>
              <c:xMode val="edge"/>
              <c:yMode val="edge"/>
              <c:x val="2.4931047005820516E-2"/>
              <c:y val="0.3597370592831097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316068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8102532539404388"/>
          <c:y val="9.656300832639228E-2"/>
          <c:w val="7.2976257767857197E-2"/>
          <c:h val="0.1391737296442324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09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09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797" cy="628054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7E0B4D8-6833-45FB-A725-D8E95ADE99E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61797" cy="628054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0DA4650-6F2C-49D4-83A4-F1BA61A0561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R518"/>
  <sheetViews>
    <sheetView rightToLeft="1" tabSelected="1" workbookViewId="0">
      <pane xSplit="1" ySplit="2" topLeftCell="E277" activePane="bottomRight" state="frozen"/>
      <selection pane="topRight" activeCell="B1" sqref="B1"/>
      <selection pane="bottomLeft" activeCell="A3" sqref="A3"/>
      <selection pane="bottomRight" activeCell="E277" sqref="E277"/>
    </sheetView>
  </sheetViews>
  <sheetFormatPr defaultRowHeight="15" x14ac:dyDescent="0.25"/>
  <cols>
    <col min="1" max="1" width="16.42578125" bestFit="1" customWidth="1"/>
    <col min="2" max="2" width="16.42578125" customWidth="1"/>
    <col min="3" max="3" width="23.28515625" bestFit="1" customWidth="1"/>
    <col min="4" max="4" width="14.28515625" bestFit="1" customWidth="1"/>
    <col min="5" max="5" width="29.140625" customWidth="1"/>
    <col min="6" max="6" width="14.28515625" customWidth="1"/>
    <col min="7" max="7" width="23.28515625" bestFit="1" customWidth="1"/>
    <col min="8" max="8" width="14.28515625" bestFit="1" customWidth="1"/>
    <col min="9" max="9" width="19.85546875" customWidth="1"/>
    <col min="10" max="10" width="14.28515625" customWidth="1"/>
    <col min="11" max="11" width="23.28515625" bestFit="1" customWidth="1"/>
    <col min="12" max="12" width="14.28515625" bestFit="1" customWidth="1"/>
  </cols>
  <sheetData>
    <row r="1" spans="1:18" ht="15.75" thickBot="1" x14ac:dyDescent="0.3">
      <c r="C1" s="29">
        <v>2017</v>
      </c>
      <c r="D1" s="29"/>
      <c r="E1" s="18"/>
      <c r="F1" s="18"/>
      <c r="G1" s="29">
        <v>2016</v>
      </c>
      <c r="H1" s="29"/>
      <c r="I1" s="18"/>
      <c r="J1" s="18"/>
      <c r="K1" s="29">
        <v>2015</v>
      </c>
      <c r="L1" s="29"/>
    </row>
    <row r="2" spans="1:18" x14ac:dyDescent="0.25">
      <c r="A2" s="4" t="s">
        <v>0</v>
      </c>
      <c r="B2" s="31" t="s">
        <v>303</v>
      </c>
      <c r="C2" t="s">
        <v>292</v>
      </c>
      <c r="D2" s="3" t="s">
        <v>293</v>
      </c>
      <c r="E2" s="3"/>
      <c r="F2" s="3"/>
      <c r="G2" t="s">
        <v>288</v>
      </c>
      <c r="H2" s="3" t="s">
        <v>290</v>
      </c>
      <c r="I2" s="3"/>
      <c r="J2" s="3"/>
      <c r="K2" t="s">
        <v>289</v>
      </c>
      <c r="L2" s="3" t="s">
        <v>291</v>
      </c>
      <c r="O2" s="29" t="s">
        <v>294</v>
      </c>
      <c r="P2" s="29"/>
      <c r="Q2" s="29"/>
    </row>
    <row r="3" spans="1:18" hidden="1" x14ac:dyDescent="0.25">
      <c r="A3" s="5" t="s">
        <v>1</v>
      </c>
      <c r="B3" s="5" t="s">
        <v>304</v>
      </c>
      <c r="C3" s="1">
        <v>0.14510799008615605</v>
      </c>
      <c r="D3" s="3">
        <v>2.6625440178648114E-3</v>
      </c>
      <c r="E3" s="3" t="str">
        <f>IF(ISBLANK($C3),"",VLOOKUP($C3,$G$267:$J$276,4,TRUE))</f>
        <v>עליה חריגה</v>
      </c>
      <c r="F3" s="3" t="str">
        <f>VLOOKUP($D3,$G$267:$J$276,3,TRUE)</f>
        <v>עודף קטן</v>
      </c>
      <c r="G3" s="1">
        <v>-6.1980446979790216E-2</v>
      </c>
      <c r="H3" s="3">
        <v>7.82187725054013E-3</v>
      </c>
      <c r="I3" s="3" t="str">
        <f>IF(ISBLANK($G3),"",VLOOKUP($G3,$G$267:$J$276,4,TRUE))</f>
        <v>ירידה משמעותית</v>
      </c>
      <c r="J3" s="3" t="str">
        <f>VLOOKUP($H3,$G$267:$J$276,3,TRUE)</f>
        <v>עודף קטן</v>
      </c>
      <c r="K3" s="2">
        <v>0.12118425479421324</v>
      </c>
      <c r="L3" s="2">
        <v>2.844682723853725E-2</v>
      </c>
      <c r="M3" s="3" t="str">
        <f>IF(ISBLANK($K3),"",VLOOKUP($K3,$G$267:$J$276,4,TRUE))</f>
        <v>עליה חריגה</v>
      </c>
      <c r="N3" s="3" t="str">
        <f>VLOOKUP($L3,$G$267:$J$276,3,TRUE)</f>
        <v>עודף גדול</v>
      </c>
      <c r="O3" t="b">
        <f>IF(AND(C3&gt;0.02,D3&lt;-0.02),TRUE,FALSE)</f>
        <v>0</v>
      </c>
      <c r="P3" t="b">
        <f>IF(AND(G3&gt;0.02,H3&lt;-0.02),TRUE,FALSE)</f>
        <v>0</v>
      </c>
      <c r="Q3" t="b">
        <f>IF(AND(K3&gt;0.02,L3&lt;-0.02),TRUE,FALSE)</f>
        <v>0</v>
      </c>
      <c r="R3">
        <f t="shared" ref="R3:R22" si="0">COUNTIFS(O3:Q3,FALSE)-COUNTBLANK(K3)-COUNTBLANK(G3)-COUNTBLANK(C3)</f>
        <v>3</v>
      </c>
    </row>
    <row r="4" spans="1:18" hidden="1" x14ac:dyDescent="0.25">
      <c r="A4" s="5" t="s">
        <v>2</v>
      </c>
      <c r="B4" s="5" t="s">
        <v>304</v>
      </c>
      <c r="C4" s="1">
        <v>4.1319353549827076E-2</v>
      </c>
      <c r="D4" s="3">
        <v>-7.7533739084413864E-3</v>
      </c>
      <c r="E4" s="3" t="str">
        <f t="shared" ref="E4:E67" si="1">IF(ISBLANK($C4),"",VLOOKUP($C4,$G$267:$J$276,4,TRUE))</f>
        <v>עליה גדולה</v>
      </c>
      <c r="F4" s="3" t="str">
        <f t="shared" ref="F4:F67" si="2">VLOOKUP($D4,$G$267:$J$276,3,TRUE)</f>
        <v>חריגה קטנה</v>
      </c>
      <c r="G4" s="1">
        <v>0.21973044279856313</v>
      </c>
      <c r="H4" s="3">
        <v>2.6321618909868E-3</v>
      </c>
      <c r="I4" s="3" t="str">
        <f t="shared" ref="I4:I67" si="3">IF(ISBLANK($G4),"",VLOOKUP($G4,$G$267:$J$276,4,TRUE))</f>
        <v>עליה חריגה</v>
      </c>
      <c r="J4" s="3" t="str">
        <f t="shared" ref="J4:J67" si="4">VLOOKUP($H4,$G$267:$J$276,3,TRUE)</f>
        <v>עודף קטן</v>
      </c>
      <c r="K4" s="2">
        <v>-1.105762576319147E-2</v>
      </c>
      <c r="L4" s="2">
        <v>7.4645434187608855E-4</v>
      </c>
      <c r="M4" s="3" t="str">
        <f t="shared" ref="M4:M67" si="5">IF(ISBLANK($K4),"",VLOOKUP($K4,$G$267:$J$276,4,TRUE))</f>
        <v>ירידה</v>
      </c>
      <c r="N4" s="3" t="str">
        <f t="shared" ref="N4:N67" si="6">VLOOKUP($L4,$G$267:$J$276,3,TRUE)</f>
        <v>עודף קטן</v>
      </c>
      <c r="O4" t="b">
        <f t="shared" ref="O4:O67" si="7">IF(AND(C4&gt;0.02,D4&lt;-0.02),TRUE,FALSE)</f>
        <v>0</v>
      </c>
      <c r="P4" t="b">
        <f t="shared" ref="P4:P67" si="8">IF(AND(G4&gt;0.02,H4&lt;-0.02),TRUE,FALSE)</f>
        <v>0</v>
      </c>
      <c r="Q4" t="b">
        <f t="shared" ref="Q4:Q67" si="9">IF(AND(K4&gt;0.02,L4&lt;-0.02),TRUE,FALSE)</f>
        <v>0</v>
      </c>
      <c r="R4">
        <f t="shared" si="0"/>
        <v>3</v>
      </c>
    </row>
    <row r="5" spans="1:18" x14ac:dyDescent="0.25">
      <c r="A5" s="5" t="s">
        <v>3</v>
      </c>
      <c r="B5" s="5" t="s">
        <v>305</v>
      </c>
      <c r="C5" s="1">
        <v>3.2791237968801124E-3</v>
      </c>
      <c r="D5" s="3">
        <v>1.2438469274334409E-3</v>
      </c>
      <c r="E5" s="3" t="str">
        <f t="shared" si="1"/>
        <v>תוספת קטנה</v>
      </c>
      <c r="F5" s="3" t="str">
        <f t="shared" si="2"/>
        <v>עודף קטן</v>
      </c>
      <c r="G5" s="1">
        <v>4.1944074567243694E-2</v>
      </c>
      <c r="H5" s="3">
        <v>4.0894568690095848E-3</v>
      </c>
      <c r="I5" s="3" t="str">
        <f t="shared" si="3"/>
        <v>עליה גדולה</v>
      </c>
      <c r="J5" s="3" t="str">
        <f t="shared" si="4"/>
        <v>עודף קטן</v>
      </c>
      <c r="K5" s="2">
        <v>4.8192090395480225E-2</v>
      </c>
      <c r="L5" s="2">
        <v>5.3899638872419553E-5</v>
      </c>
      <c r="M5" s="3" t="str">
        <f t="shared" si="5"/>
        <v>עליה גדולה</v>
      </c>
      <c r="N5" s="3" t="str">
        <f t="shared" si="6"/>
        <v>עודף קטן</v>
      </c>
      <c r="O5" t="b">
        <f t="shared" si="7"/>
        <v>0</v>
      </c>
      <c r="P5" t="b">
        <f t="shared" si="8"/>
        <v>0</v>
      </c>
      <c r="Q5" t="b">
        <f t="shared" si="9"/>
        <v>0</v>
      </c>
      <c r="R5">
        <f t="shared" si="0"/>
        <v>3</v>
      </c>
    </row>
    <row r="6" spans="1:18" hidden="1" x14ac:dyDescent="0.25">
      <c r="A6" s="5" t="s">
        <v>4</v>
      </c>
      <c r="B6" s="5" t="s">
        <v>304</v>
      </c>
      <c r="C6" s="1">
        <v>-2.0395709306898491E-2</v>
      </c>
      <c r="D6" s="3">
        <v>-4.8894610795021942E-2</v>
      </c>
      <c r="E6" s="3" t="str">
        <f t="shared" si="1"/>
        <v>ירידה גדולה</v>
      </c>
      <c r="F6" s="3" t="str">
        <f t="shared" si="2"/>
        <v>גרעון גדול</v>
      </c>
      <c r="G6" s="1">
        <v>4.8654915671817456E-2</v>
      </c>
      <c r="H6" s="3">
        <v>-4.9558794060131153E-2</v>
      </c>
      <c r="I6" s="3" t="str">
        <f t="shared" si="3"/>
        <v>עליה גדולה</v>
      </c>
      <c r="J6" s="3" t="str">
        <f t="shared" si="4"/>
        <v>גרעון גדול</v>
      </c>
      <c r="K6" s="2">
        <v>-4.8629363277449045E-2</v>
      </c>
      <c r="L6" s="2">
        <v>-5.9787059787059789E-2</v>
      </c>
      <c r="M6" s="3" t="str">
        <f t="shared" si="5"/>
        <v>ירידה גדולה</v>
      </c>
      <c r="N6" s="3" t="str">
        <f t="shared" si="6"/>
        <v>גרעון משמעותי</v>
      </c>
      <c r="O6" t="b">
        <f t="shared" si="7"/>
        <v>0</v>
      </c>
      <c r="P6" t="b">
        <f t="shared" si="8"/>
        <v>1</v>
      </c>
      <c r="Q6" t="b">
        <f t="shared" si="9"/>
        <v>0</v>
      </c>
      <c r="R6">
        <f t="shared" si="0"/>
        <v>2</v>
      </c>
    </row>
    <row r="7" spans="1:18" hidden="1" x14ac:dyDescent="0.25">
      <c r="A7" s="5" t="s">
        <v>5</v>
      </c>
      <c r="B7" s="5" t="s">
        <v>304</v>
      </c>
      <c r="C7" s="1">
        <v>-2.7782703789087648E-3</v>
      </c>
      <c r="D7" s="3">
        <v>-2.998814463544754E-2</v>
      </c>
      <c r="E7" s="3" t="str">
        <f t="shared" si="1"/>
        <v>פספוס קטן</v>
      </c>
      <c r="F7" s="3" t="str">
        <f t="shared" si="2"/>
        <v>גרעון גדול</v>
      </c>
      <c r="G7" s="1">
        <v>2.9182466654291916E-2</v>
      </c>
      <c r="H7" s="3">
        <v>-4.4960900763948833E-2</v>
      </c>
      <c r="I7" s="3" t="str">
        <f t="shared" si="3"/>
        <v>עליה גדולה</v>
      </c>
      <c r="J7" s="3" t="str">
        <f t="shared" si="4"/>
        <v>גרעון גדול</v>
      </c>
      <c r="K7" s="2">
        <v>1.7743105184225616E-2</v>
      </c>
      <c r="L7" s="2">
        <v>-1.5033172601299232E-2</v>
      </c>
      <c r="M7" s="3" t="str">
        <f t="shared" si="5"/>
        <v>עליה</v>
      </c>
      <c r="N7" s="3" t="str">
        <f t="shared" si="6"/>
        <v>גרעון</v>
      </c>
      <c r="O7" t="b">
        <f t="shared" si="7"/>
        <v>0</v>
      </c>
      <c r="P7" t="b">
        <f t="shared" si="8"/>
        <v>1</v>
      </c>
      <c r="Q7" t="b">
        <f t="shared" si="9"/>
        <v>0</v>
      </c>
      <c r="R7">
        <f t="shared" si="0"/>
        <v>2</v>
      </c>
    </row>
    <row r="8" spans="1:18" hidden="1" x14ac:dyDescent="0.25">
      <c r="A8" s="5" t="s">
        <v>6</v>
      </c>
      <c r="B8" s="5" t="s">
        <v>304</v>
      </c>
      <c r="C8" s="1">
        <v>-1.6876401981357314E-2</v>
      </c>
      <c r="D8" s="3">
        <v>-2.8741765723328302E-2</v>
      </c>
      <c r="E8" s="3" t="str">
        <f t="shared" si="1"/>
        <v>ירידה</v>
      </c>
      <c r="F8" s="3" t="str">
        <f t="shared" si="2"/>
        <v>גרעון גדול</v>
      </c>
      <c r="G8" s="1">
        <v>-5.0612572024386182E-2</v>
      </c>
      <c r="H8" s="3">
        <v>-1.1023596233126522E-2</v>
      </c>
      <c r="I8" s="3" t="str">
        <f t="shared" si="3"/>
        <v>ירידה משמעותית</v>
      </c>
      <c r="J8" s="3" t="str">
        <f t="shared" si="4"/>
        <v>גרעון</v>
      </c>
      <c r="K8" s="2">
        <v>-1.9850977309731399E-2</v>
      </c>
      <c r="L8" s="2">
        <v>-1.3780236326143171E-2</v>
      </c>
      <c r="M8" s="3" t="str">
        <f t="shared" si="5"/>
        <v>ירידה</v>
      </c>
      <c r="N8" s="3" t="str">
        <f t="shared" si="6"/>
        <v>גרעון</v>
      </c>
      <c r="O8" t="b">
        <f t="shared" si="7"/>
        <v>0</v>
      </c>
      <c r="P8" t="b">
        <f t="shared" si="8"/>
        <v>0</v>
      </c>
      <c r="Q8" t="b">
        <f t="shared" si="9"/>
        <v>0</v>
      </c>
      <c r="R8">
        <f t="shared" si="0"/>
        <v>3</v>
      </c>
    </row>
    <row r="9" spans="1:18" hidden="1" x14ac:dyDescent="0.25">
      <c r="A9" s="5" t="s">
        <v>7</v>
      </c>
      <c r="B9" s="5" t="s">
        <v>304</v>
      </c>
      <c r="C9" s="1">
        <v>3.7216520967946254E-2</v>
      </c>
      <c r="D9" s="3">
        <v>-2.7446789018841421E-2</v>
      </c>
      <c r="E9" s="3" t="str">
        <f t="shared" si="1"/>
        <v>עליה גדולה</v>
      </c>
      <c r="F9" s="3" t="str">
        <f t="shared" si="2"/>
        <v>גרעון גדול</v>
      </c>
      <c r="G9" s="1">
        <v>-1.3037919099033957E-2</v>
      </c>
      <c r="H9" s="3">
        <v>-2.0040958668385272E-2</v>
      </c>
      <c r="I9" s="3" t="str">
        <f t="shared" si="3"/>
        <v>ירידה</v>
      </c>
      <c r="J9" s="3" t="str">
        <f t="shared" si="4"/>
        <v>גרעון גדול</v>
      </c>
      <c r="K9" s="2">
        <v>8.2458608375717279E-3</v>
      </c>
      <c r="L9" s="2">
        <v>-5.0086578228079968E-5</v>
      </c>
      <c r="M9" s="3" t="str">
        <f t="shared" si="5"/>
        <v>תוספת קטנה</v>
      </c>
      <c r="N9" s="3" t="str">
        <f t="shared" si="6"/>
        <v>חריגה קטנה</v>
      </c>
      <c r="O9" t="b">
        <f t="shared" si="7"/>
        <v>1</v>
      </c>
      <c r="P9" t="b">
        <f t="shared" si="8"/>
        <v>0</v>
      </c>
      <c r="Q9" t="b">
        <f t="shared" si="9"/>
        <v>0</v>
      </c>
      <c r="R9">
        <f t="shared" si="0"/>
        <v>2</v>
      </c>
    </row>
    <row r="10" spans="1:18" hidden="1" x14ac:dyDescent="0.25">
      <c r="A10" s="5" t="s">
        <v>8</v>
      </c>
      <c r="B10" s="5" t="s">
        <v>304</v>
      </c>
      <c r="C10" s="1">
        <v>7.9413793103448205E-2</v>
      </c>
      <c r="D10" s="3">
        <v>9.5837459668402392E-5</v>
      </c>
      <c r="E10" s="3" t="str">
        <f t="shared" si="1"/>
        <v>עליה משמעותית</v>
      </c>
      <c r="F10" s="3" t="str">
        <f t="shared" si="2"/>
        <v>עודף קטן</v>
      </c>
      <c r="G10" s="1">
        <v>-4.5775577557755742E-2</v>
      </c>
      <c r="H10" s="3">
        <v>6.9173036350430597E-5</v>
      </c>
      <c r="I10" s="3" t="str">
        <f t="shared" si="3"/>
        <v>ירידה גדולה</v>
      </c>
      <c r="J10" s="3" t="str">
        <f t="shared" si="4"/>
        <v>עודף קטן</v>
      </c>
      <c r="K10" s="2">
        <v>9.2196428571428513E-2</v>
      </c>
      <c r="L10" s="2">
        <v>1.6349753936203259E-5</v>
      </c>
      <c r="M10" s="3" t="str">
        <f t="shared" si="5"/>
        <v>עליה משמעותית</v>
      </c>
      <c r="N10" s="3" t="str">
        <f t="shared" si="6"/>
        <v>עודף קטן</v>
      </c>
      <c r="O10" t="b">
        <f t="shared" si="7"/>
        <v>0</v>
      </c>
      <c r="P10" t="b">
        <f t="shared" si="8"/>
        <v>0</v>
      </c>
      <c r="Q10" t="b">
        <f t="shared" si="9"/>
        <v>0</v>
      </c>
      <c r="R10">
        <f t="shared" si="0"/>
        <v>3</v>
      </c>
    </row>
    <row r="11" spans="1:18" hidden="1" x14ac:dyDescent="0.25">
      <c r="A11" s="5" t="s">
        <v>9</v>
      </c>
      <c r="B11" s="5" t="s">
        <v>304</v>
      </c>
      <c r="C11" s="1">
        <v>1.1461389599850103E-2</v>
      </c>
      <c r="D11" s="3">
        <v>-4.3955908311011815E-2</v>
      </c>
      <c r="E11" s="3" t="str">
        <f t="shared" si="1"/>
        <v>עליה</v>
      </c>
      <c r="F11" s="3" t="str">
        <f t="shared" si="2"/>
        <v>גרעון גדול</v>
      </c>
      <c r="G11" s="1">
        <v>1.871093750000008E-2</v>
      </c>
      <c r="H11" s="3">
        <v>-2.5052085330470237E-3</v>
      </c>
      <c r="I11" s="3" t="str">
        <f t="shared" si="3"/>
        <v>עליה</v>
      </c>
      <c r="J11" s="3" t="str">
        <f t="shared" si="4"/>
        <v>חריגה קטנה</v>
      </c>
      <c r="K11" s="2">
        <v>2.3905585288870546E-2</v>
      </c>
      <c r="L11" s="2">
        <v>3.216640754838364E-4</v>
      </c>
      <c r="M11" s="3" t="str">
        <f t="shared" si="5"/>
        <v>עליה גדולה</v>
      </c>
      <c r="N11" s="3" t="str">
        <f t="shared" si="6"/>
        <v>עודף קטן</v>
      </c>
      <c r="O11" t="b">
        <f t="shared" si="7"/>
        <v>0</v>
      </c>
      <c r="P11" t="b">
        <f t="shared" si="8"/>
        <v>0</v>
      </c>
      <c r="Q11" t="b">
        <f t="shared" si="9"/>
        <v>0</v>
      </c>
      <c r="R11">
        <f t="shared" si="0"/>
        <v>3</v>
      </c>
    </row>
    <row r="12" spans="1:18" hidden="1" x14ac:dyDescent="0.25">
      <c r="A12" s="6" t="s">
        <v>10</v>
      </c>
      <c r="B12" s="5" t="s">
        <v>304</v>
      </c>
      <c r="C12" s="1">
        <v>0.14930685203574967</v>
      </c>
      <c r="D12" s="3">
        <v>-1.3689871361521819E-2</v>
      </c>
      <c r="E12" s="3" t="str">
        <f t="shared" si="1"/>
        <v>עליה חריגה</v>
      </c>
      <c r="F12" s="3" t="str">
        <f t="shared" si="2"/>
        <v>גרעון</v>
      </c>
      <c r="G12" s="1">
        <v>0.12880000000000003</v>
      </c>
      <c r="H12" s="3">
        <v>-1.1631408290889862E-2</v>
      </c>
      <c r="I12" s="3" t="str">
        <f t="shared" si="3"/>
        <v>עליה חריגה</v>
      </c>
      <c r="J12" s="3" t="str">
        <f t="shared" si="4"/>
        <v>גרעון</v>
      </c>
      <c r="K12" s="2">
        <v>6.2859556494192281E-2</v>
      </c>
      <c r="L12" s="2">
        <v>-2.6864627710307114E-2</v>
      </c>
      <c r="M12" s="3" t="str">
        <f t="shared" si="5"/>
        <v>עליה משמעותית</v>
      </c>
      <c r="N12" s="3" t="str">
        <f t="shared" si="6"/>
        <v>גרעון גדול</v>
      </c>
      <c r="O12" t="b">
        <f t="shared" si="7"/>
        <v>0</v>
      </c>
      <c r="P12" t="b">
        <f t="shared" si="8"/>
        <v>0</v>
      </c>
      <c r="Q12" t="b">
        <f t="shared" si="9"/>
        <v>1</v>
      </c>
      <c r="R12">
        <f t="shared" si="0"/>
        <v>2</v>
      </c>
    </row>
    <row r="13" spans="1:18" hidden="1" x14ac:dyDescent="0.25">
      <c r="A13" s="5" t="s">
        <v>11</v>
      </c>
      <c r="B13" s="5" t="s">
        <v>304</v>
      </c>
      <c r="C13" s="1">
        <v>2.9231226846218261E-2</v>
      </c>
      <c r="D13" s="3">
        <v>2.6982292049813464E-2</v>
      </c>
      <c r="E13" s="3" t="str">
        <f t="shared" si="1"/>
        <v>עליה גדולה</v>
      </c>
      <c r="F13" s="3" t="str">
        <f t="shared" si="2"/>
        <v>עודף גדול</v>
      </c>
      <c r="G13" s="1">
        <v>9.2800586510263905E-2</v>
      </c>
      <c r="H13" s="3">
        <v>5.5374418011780648E-2</v>
      </c>
      <c r="I13" s="3" t="str">
        <f t="shared" si="3"/>
        <v>עליה משמעותית</v>
      </c>
      <c r="J13" s="3" t="str">
        <f t="shared" si="4"/>
        <v>עודף משמעותי</v>
      </c>
      <c r="K13" s="2">
        <v>1.989062499999994E-2</v>
      </c>
      <c r="L13" s="2">
        <v>1.484534187183062E-2</v>
      </c>
      <c r="M13" s="3" t="str">
        <f t="shared" si="5"/>
        <v>עליה</v>
      </c>
      <c r="N13" s="3" t="str">
        <f t="shared" si="6"/>
        <v>עודף</v>
      </c>
      <c r="O13" t="b">
        <f t="shared" si="7"/>
        <v>0</v>
      </c>
      <c r="P13" t="b">
        <f t="shared" si="8"/>
        <v>0</v>
      </c>
      <c r="Q13" t="b">
        <f t="shared" si="9"/>
        <v>0</v>
      </c>
      <c r="R13">
        <f t="shared" si="0"/>
        <v>3</v>
      </c>
    </row>
    <row r="14" spans="1:18" hidden="1" x14ac:dyDescent="0.25">
      <c r="A14" s="7" t="s">
        <v>12</v>
      </c>
      <c r="B14" s="5" t="s">
        <v>304</v>
      </c>
      <c r="C14" s="1">
        <v>7.260398905587051E-2</v>
      </c>
      <c r="D14" s="3">
        <v>-2.7726432532347504E-3</v>
      </c>
      <c r="E14" s="3" t="str">
        <f t="shared" si="1"/>
        <v>עליה משמעותית</v>
      </c>
      <c r="F14" s="3" t="str">
        <f t="shared" si="2"/>
        <v>חריגה קטנה</v>
      </c>
      <c r="G14" s="1">
        <v>4.4611415936450793E-2</v>
      </c>
      <c r="H14" s="3">
        <v>1.9599004370577974E-4</v>
      </c>
      <c r="I14" s="3" t="str">
        <f t="shared" si="3"/>
        <v>עליה גדולה</v>
      </c>
      <c r="J14" s="3" t="str">
        <f t="shared" si="4"/>
        <v>עודף קטן</v>
      </c>
      <c r="K14" s="2">
        <v>1.8349748661571796E-2</v>
      </c>
      <c r="L14" s="2">
        <v>-4.1937555180993659E-3</v>
      </c>
      <c r="M14" s="3" t="str">
        <f t="shared" si="5"/>
        <v>עליה</v>
      </c>
      <c r="N14" s="3" t="str">
        <f t="shared" si="6"/>
        <v>חריגה קטנה</v>
      </c>
      <c r="O14" t="b">
        <f t="shared" si="7"/>
        <v>0</v>
      </c>
      <c r="P14" t="b">
        <f t="shared" si="8"/>
        <v>0</v>
      </c>
      <c r="Q14" t="b">
        <f t="shared" si="9"/>
        <v>0</v>
      </c>
      <c r="R14">
        <f t="shared" si="0"/>
        <v>3</v>
      </c>
    </row>
    <row r="15" spans="1:18" hidden="1" x14ac:dyDescent="0.25">
      <c r="A15" s="7" t="s">
        <v>13</v>
      </c>
      <c r="B15" s="5" t="s">
        <v>304</v>
      </c>
      <c r="C15" s="1">
        <v>3.7109781996655933E-3</v>
      </c>
      <c r="D15" s="3">
        <v>3.8430277758145451E-3</v>
      </c>
      <c r="E15" s="3" t="str">
        <f t="shared" si="1"/>
        <v>תוספת קטנה</v>
      </c>
      <c r="F15" s="3" t="str">
        <f t="shared" si="2"/>
        <v>עודף קטן</v>
      </c>
      <c r="G15" s="1">
        <v>-3.4284415715584271E-2</v>
      </c>
      <c r="H15" s="3">
        <v>1.5180593104674451E-2</v>
      </c>
      <c r="I15" s="3" t="str">
        <f t="shared" si="3"/>
        <v>ירידה גדולה</v>
      </c>
      <c r="J15" s="3" t="str">
        <f t="shared" si="4"/>
        <v>עודף</v>
      </c>
      <c r="K15" s="2">
        <v>1.0598569470570141E-3</v>
      </c>
      <c r="L15" s="2">
        <v>5.7592958027538194E-3</v>
      </c>
      <c r="M15" s="3" t="str">
        <f t="shared" si="5"/>
        <v>תוספת קטנה</v>
      </c>
      <c r="N15" s="3" t="str">
        <f t="shared" si="6"/>
        <v>עודף קטן</v>
      </c>
      <c r="O15" t="b">
        <f t="shared" si="7"/>
        <v>0</v>
      </c>
      <c r="P15" t="b">
        <f t="shared" si="8"/>
        <v>0</v>
      </c>
      <c r="Q15" t="b">
        <f t="shared" si="9"/>
        <v>0</v>
      </c>
      <c r="R15">
        <f t="shared" si="0"/>
        <v>3</v>
      </c>
    </row>
    <row r="16" spans="1:18" hidden="1" x14ac:dyDescent="0.25">
      <c r="A16" s="7" t="s">
        <v>14</v>
      </c>
      <c r="B16" s="5" t="s">
        <v>304</v>
      </c>
      <c r="C16" s="1">
        <v>2.6896628216503959E-2</v>
      </c>
      <c r="D16" s="3">
        <v>2.376194847977534E-3</v>
      </c>
      <c r="E16" s="3" t="str">
        <f t="shared" si="1"/>
        <v>עליה גדולה</v>
      </c>
      <c r="F16" s="3" t="str">
        <f t="shared" si="2"/>
        <v>עודף קטן</v>
      </c>
      <c r="G16" s="1">
        <v>0.11377245508982026</v>
      </c>
      <c r="H16" s="3">
        <v>3.2258064516129032E-4</v>
      </c>
      <c r="I16" s="3" t="str">
        <f t="shared" si="3"/>
        <v>עליה חריגה</v>
      </c>
      <c r="J16" s="3" t="str">
        <f t="shared" si="4"/>
        <v>עודף קטן</v>
      </c>
      <c r="K16" s="2">
        <v>5.0802469135802442E-2</v>
      </c>
      <c r="L16" s="2">
        <v>7.0492862597661989E-4</v>
      </c>
      <c r="M16" s="3" t="str">
        <f t="shared" si="5"/>
        <v>עליה משמעותית</v>
      </c>
      <c r="N16" s="3" t="str">
        <f t="shared" si="6"/>
        <v>עודף קטן</v>
      </c>
      <c r="O16" t="b">
        <f t="shared" si="7"/>
        <v>0</v>
      </c>
      <c r="P16" t="b">
        <f t="shared" si="8"/>
        <v>0</v>
      </c>
      <c r="Q16" t="b">
        <f t="shared" si="9"/>
        <v>0</v>
      </c>
      <c r="R16">
        <f t="shared" si="0"/>
        <v>3</v>
      </c>
    </row>
    <row r="17" spans="1:18" hidden="1" x14ac:dyDescent="0.25">
      <c r="A17" s="5" t="s">
        <v>15</v>
      </c>
      <c r="B17" s="5" t="s">
        <v>304</v>
      </c>
      <c r="C17" s="1">
        <v>1.5157209069272204E-2</v>
      </c>
      <c r="D17" s="3">
        <v>-3.8129318854886476E-2</v>
      </c>
      <c r="E17" s="3" t="str">
        <f t="shared" si="1"/>
        <v>עליה</v>
      </c>
      <c r="F17" s="3" t="str">
        <f t="shared" si="2"/>
        <v>גרעון גדול</v>
      </c>
      <c r="G17" s="1">
        <v>3.5480011551631829E-3</v>
      </c>
      <c r="H17" s="3">
        <v>-8.1808838643371018E-3</v>
      </c>
      <c r="I17" s="3" t="str">
        <f t="shared" si="3"/>
        <v>תוספת קטנה</v>
      </c>
      <c r="J17" s="3" t="str">
        <f t="shared" si="4"/>
        <v>חריגה קטנה</v>
      </c>
      <c r="K17" s="2">
        <v>1.0496021669206046E-2</v>
      </c>
      <c r="L17" s="2">
        <v>-8.4184955603953757E-3</v>
      </c>
      <c r="M17" s="3" t="str">
        <f t="shared" si="5"/>
        <v>עליה</v>
      </c>
      <c r="N17" s="3" t="str">
        <f t="shared" si="6"/>
        <v>חריגה קטנה</v>
      </c>
      <c r="O17" t="b">
        <f t="shared" si="7"/>
        <v>0</v>
      </c>
      <c r="P17" t="b">
        <f t="shared" si="8"/>
        <v>0</v>
      </c>
      <c r="Q17" t="b">
        <f t="shared" si="9"/>
        <v>0</v>
      </c>
      <c r="R17">
        <f t="shared" si="0"/>
        <v>3</v>
      </c>
    </row>
    <row r="18" spans="1:18" hidden="1" x14ac:dyDescent="0.25">
      <c r="A18" s="8" t="s">
        <v>16</v>
      </c>
      <c r="B18" s="5" t="s">
        <v>304</v>
      </c>
      <c r="C18" s="1">
        <v>-3.4838792032639287E-2</v>
      </c>
      <c r="D18" s="3">
        <v>1.3531042551568023E-3</v>
      </c>
      <c r="E18" s="3" t="str">
        <f t="shared" si="1"/>
        <v>ירידה גדולה</v>
      </c>
      <c r="F18" s="3" t="str">
        <f t="shared" si="2"/>
        <v>עודף קטן</v>
      </c>
      <c r="G18" s="1">
        <v>1.0525774138956168E-2</v>
      </c>
      <c r="H18" s="3">
        <v>4.5262949446943335E-5</v>
      </c>
      <c r="I18" s="3" t="str">
        <f t="shared" si="3"/>
        <v>עליה</v>
      </c>
      <c r="J18" s="3" t="str">
        <f t="shared" si="4"/>
        <v>עודף קטן</v>
      </c>
      <c r="K18" s="2">
        <v>-3.3865078781641356E-2</v>
      </c>
      <c r="L18" s="2">
        <v>1.0779415121617166E-4</v>
      </c>
      <c r="M18" s="3" t="str">
        <f t="shared" si="5"/>
        <v>ירידה גדולה</v>
      </c>
      <c r="N18" s="3" t="str">
        <f t="shared" si="6"/>
        <v>עודף קטן</v>
      </c>
      <c r="O18" t="b">
        <f t="shared" si="7"/>
        <v>0</v>
      </c>
      <c r="P18" t="b">
        <f t="shared" si="8"/>
        <v>0</v>
      </c>
      <c r="Q18" t="b">
        <f t="shared" si="9"/>
        <v>0</v>
      </c>
      <c r="R18">
        <f t="shared" si="0"/>
        <v>3</v>
      </c>
    </row>
    <row r="19" spans="1:18" hidden="1" x14ac:dyDescent="0.25">
      <c r="A19" s="5" t="s">
        <v>17</v>
      </c>
      <c r="B19" s="5" t="s">
        <v>304</v>
      </c>
      <c r="C19" s="1">
        <v>2.2584141578366967E-2</v>
      </c>
      <c r="D19" s="3">
        <v>-4.0762433867268522E-2</v>
      </c>
      <c r="E19" s="3" t="str">
        <f t="shared" si="1"/>
        <v>עליה גדולה</v>
      </c>
      <c r="F19" s="3" t="str">
        <f t="shared" si="2"/>
        <v>גרעון גדול</v>
      </c>
      <c r="G19" s="1">
        <v>2.6402322942907119E-2</v>
      </c>
      <c r="H19" s="3">
        <v>-1.9669701738609102E-2</v>
      </c>
      <c r="I19" s="3" t="str">
        <f t="shared" si="3"/>
        <v>עליה גדולה</v>
      </c>
      <c r="J19" s="3" t="str">
        <f t="shared" si="4"/>
        <v>גרעון</v>
      </c>
      <c r="K19" s="2">
        <v>2.7973431260409853E-2</v>
      </c>
      <c r="L19" s="2">
        <v>-1.5694848419778633E-2</v>
      </c>
      <c r="M19" s="3" t="str">
        <f t="shared" si="5"/>
        <v>עליה גדולה</v>
      </c>
      <c r="N19" s="3" t="str">
        <f t="shared" si="6"/>
        <v>גרעון</v>
      </c>
      <c r="O19" t="b">
        <f t="shared" si="7"/>
        <v>1</v>
      </c>
      <c r="P19" t="b">
        <f t="shared" si="8"/>
        <v>0</v>
      </c>
      <c r="Q19" t="b">
        <f t="shared" si="9"/>
        <v>0</v>
      </c>
      <c r="R19">
        <f t="shared" si="0"/>
        <v>2</v>
      </c>
    </row>
    <row r="20" spans="1:18" hidden="1" x14ac:dyDescent="0.25">
      <c r="A20" s="5" t="s">
        <v>18</v>
      </c>
      <c r="B20" s="5" t="s">
        <v>304</v>
      </c>
      <c r="C20" s="1">
        <v>9.0519915622285563E-2</v>
      </c>
      <c r="D20" s="3">
        <v>1.4223132502702395E-4</v>
      </c>
      <c r="E20" s="3" t="str">
        <f t="shared" si="1"/>
        <v>עליה משמעותית</v>
      </c>
      <c r="F20" s="3" t="str">
        <f t="shared" si="2"/>
        <v>עודף קטן</v>
      </c>
      <c r="G20" s="1">
        <v>0.1337522141639651</v>
      </c>
      <c r="H20" s="3">
        <v>-2.3582819915691418E-4</v>
      </c>
      <c r="I20" s="3" t="str">
        <f t="shared" si="3"/>
        <v>עליה חריגה</v>
      </c>
      <c r="J20" s="3" t="str">
        <f t="shared" si="4"/>
        <v>חריגה קטנה</v>
      </c>
      <c r="K20" s="2">
        <v>3.4814092744639424E-5</v>
      </c>
      <c r="L20" s="2">
        <v>1.7406440382941688E-4</v>
      </c>
      <c r="M20" s="3" t="str">
        <f t="shared" si="5"/>
        <v>תוספת קטנה</v>
      </c>
      <c r="N20" s="3" t="str">
        <f t="shared" si="6"/>
        <v>עודף קטן</v>
      </c>
      <c r="O20" t="b">
        <f t="shared" si="7"/>
        <v>0</v>
      </c>
      <c r="P20" t="b">
        <f t="shared" si="8"/>
        <v>0</v>
      </c>
      <c r="Q20" t="b">
        <f t="shared" si="9"/>
        <v>0</v>
      </c>
      <c r="R20">
        <f t="shared" si="0"/>
        <v>3</v>
      </c>
    </row>
    <row r="21" spans="1:18" hidden="1" x14ac:dyDescent="0.25">
      <c r="A21" s="5" t="s">
        <v>19</v>
      </c>
      <c r="B21" s="5" t="s">
        <v>304</v>
      </c>
      <c r="C21" s="1">
        <v>3.151005898036674E-2</v>
      </c>
      <c r="D21" s="3">
        <v>1.9425080285110049E-3</v>
      </c>
      <c r="E21" s="3" t="str">
        <f t="shared" si="1"/>
        <v>עליה גדולה</v>
      </c>
      <c r="F21" s="3" t="str">
        <f t="shared" si="2"/>
        <v>עודף קטן</v>
      </c>
      <c r="G21" s="1">
        <v>5.8000981285484032E-2</v>
      </c>
      <c r="H21" s="3">
        <v>2.2508198350392528E-2</v>
      </c>
      <c r="I21" s="3" t="str">
        <f t="shared" si="3"/>
        <v>עליה משמעותית</v>
      </c>
      <c r="J21" s="3" t="str">
        <f t="shared" si="4"/>
        <v>עודף גדול</v>
      </c>
      <c r="K21" s="2">
        <v>1.4260951780649123E-2</v>
      </c>
      <c r="L21" s="2">
        <v>8.894585566689971E-3</v>
      </c>
      <c r="M21" s="3" t="str">
        <f t="shared" si="5"/>
        <v>עליה</v>
      </c>
      <c r="N21" s="3" t="str">
        <f t="shared" si="6"/>
        <v>עודף קטן</v>
      </c>
      <c r="O21" t="b">
        <f t="shared" si="7"/>
        <v>0</v>
      </c>
      <c r="P21" t="b">
        <f t="shared" si="8"/>
        <v>0</v>
      </c>
      <c r="Q21" t="b">
        <f t="shared" si="9"/>
        <v>0</v>
      </c>
      <c r="R21">
        <f t="shared" si="0"/>
        <v>3</v>
      </c>
    </row>
    <row r="22" spans="1:18" hidden="1" x14ac:dyDescent="0.25">
      <c r="A22" s="9" t="s">
        <v>20</v>
      </c>
      <c r="B22" s="5" t="s">
        <v>304</v>
      </c>
      <c r="C22" s="1">
        <v>1.6310388805035769E-2</v>
      </c>
      <c r="D22" s="3">
        <v>4.9849759961317509E-3</v>
      </c>
      <c r="E22" s="3" t="str">
        <f t="shared" si="1"/>
        <v>עליה</v>
      </c>
      <c r="F22" s="3" t="str">
        <f t="shared" si="2"/>
        <v>עודף קטן</v>
      </c>
      <c r="G22" s="1">
        <v>1.8998871100164294E-2</v>
      </c>
      <c r="H22" s="3">
        <v>-2.8426472624727757E-2</v>
      </c>
      <c r="I22" s="3" t="str">
        <f t="shared" si="3"/>
        <v>עליה</v>
      </c>
      <c r="J22" s="3" t="str">
        <f t="shared" si="4"/>
        <v>גרעון גדול</v>
      </c>
      <c r="K22" s="2">
        <v>7.8335019511490023E-2</v>
      </c>
      <c r="L22" s="2">
        <v>-1.0381255254596629E-2</v>
      </c>
      <c r="M22" s="3" t="str">
        <f t="shared" si="5"/>
        <v>עליה משמעותית</v>
      </c>
      <c r="N22" s="3" t="str">
        <f t="shared" si="6"/>
        <v>גרעון</v>
      </c>
      <c r="O22" t="b">
        <f t="shared" si="7"/>
        <v>0</v>
      </c>
      <c r="P22" t="b">
        <f t="shared" si="8"/>
        <v>0</v>
      </c>
      <c r="Q22" t="b">
        <f t="shared" si="9"/>
        <v>0</v>
      </c>
      <c r="R22">
        <f t="shared" si="0"/>
        <v>3</v>
      </c>
    </row>
    <row r="23" spans="1:18" hidden="1" x14ac:dyDescent="0.25">
      <c r="A23" s="5" t="s">
        <v>21</v>
      </c>
      <c r="B23" s="5" t="s">
        <v>304</v>
      </c>
      <c r="C23" s="1">
        <v>4.2977780249287001E-3</v>
      </c>
      <c r="D23" s="3">
        <v>7.4197120708748617E-3</v>
      </c>
      <c r="E23" s="3" t="str">
        <f t="shared" si="1"/>
        <v>תוספת קטנה</v>
      </c>
      <c r="F23" s="3" t="str">
        <f t="shared" si="2"/>
        <v>עודף קטן</v>
      </c>
      <c r="G23" s="1">
        <v>-1.0302940887183976E-2</v>
      </c>
      <c r="H23" s="3">
        <v>9.2755927683503526E-4</v>
      </c>
      <c r="I23" s="3" t="str">
        <f t="shared" si="3"/>
        <v>ירידה</v>
      </c>
      <c r="J23" s="3" t="str">
        <f t="shared" si="4"/>
        <v>עודף קטן</v>
      </c>
      <c r="K23" s="2"/>
      <c r="L23" s="2"/>
      <c r="M23" s="3" t="str">
        <f t="shared" si="5"/>
        <v/>
      </c>
      <c r="N23" s="3" t="str">
        <f t="shared" si="6"/>
        <v>עודף קטן</v>
      </c>
      <c r="O23" t="b">
        <f t="shared" si="7"/>
        <v>0</v>
      </c>
      <c r="P23" t="b">
        <f t="shared" si="8"/>
        <v>0</v>
      </c>
      <c r="Q23" t="b">
        <f t="shared" si="9"/>
        <v>0</v>
      </c>
      <c r="R23">
        <f>COUNTIFS(O23:Q23,FALSE)-COUNTBLANK(K23)-COUNTBLANK(G23)-COUNTBLANK(C23)</f>
        <v>2</v>
      </c>
    </row>
    <row r="24" spans="1:18" x14ac:dyDescent="0.25">
      <c r="A24" s="10" t="s">
        <v>22</v>
      </c>
      <c r="B24" s="10" t="s">
        <v>305</v>
      </c>
      <c r="C24" s="1">
        <v>-3.814074335574047E-2</v>
      </c>
      <c r="D24" s="3">
        <v>1.9894198171105343E-3</v>
      </c>
      <c r="E24" s="3" t="str">
        <f t="shared" si="1"/>
        <v>ירידה גדולה</v>
      </c>
      <c r="F24" s="3" t="str">
        <f t="shared" si="2"/>
        <v>עודף קטן</v>
      </c>
      <c r="G24" s="1">
        <v>-2.639421085842919E-2</v>
      </c>
      <c r="H24" s="3">
        <v>7.1722823826201308E-4</v>
      </c>
      <c r="I24" s="3" t="str">
        <f t="shared" si="3"/>
        <v>ירידה גדולה</v>
      </c>
      <c r="J24" s="3" t="str">
        <f t="shared" si="4"/>
        <v>עודף קטן</v>
      </c>
      <c r="K24" s="2">
        <v>-3.9427897578770965E-2</v>
      </c>
      <c r="L24" s="2">
        <v>9.6990773312963599E-4</v>
      </c>
      <c r="M24" s="3" t="str">
        <f t="shared" si="5"/>
        <v>ירידה גדולה</v>
      </c>
      <c r="N24" s="3" t="str">
        <f t="shared" si="6"/>
        <v>עודף קטן</v>
      </c>
      <c r="O24" t="b">
        <f t="shared" si="7"/>
        <v>0</v>
      </c>
      <c r="P24" t="b">
        <f t="shared" si="8"/>
        <v>0</v>
      </c>
      <c r="Q24" t="b">
        <f t="shared" si="9"/>
        <v>0</v>
      </c>
      <c r="R24">
        <f t="shared" ref="R24:R87" si="10">COUNTIFS(O24:Q24,FALSE)-COUNTBLANK(K24)-COUNTBLANK(G24)-COUNTBLANK(C24)</f>
        <v>3</v>
      </c>
    </row>
    <row r="25" spans="1:18" hidden="1" x14ac:dyDescent="0.25">
      <c r="A25" s="7" t="s">
        <v>23</v>
      </c>
      <c r="B25" s="5" t="s">
        <v>304</v>
      </c>
      <c r="C25" s="1">
        <v>6.5877680405059591E-2</v>
      </c>
      <c r="D25" s="3">
        <v>1.2729197886953152E-3</v>
      </c>
      <c r="E25" s="3" t="str">
        <f t="shared" si="1"/>
        <v>עליה משמעותית</v>
      </c>
      <c r="F25" s="3" t="str">
        <f t="shared" si="2"/>
        <v>עודף קטן</v>
      </c>
      <c r="G25" s="1">
        <v>9.4986393133766889E-3</v>
      </c>
      <c r="H25" s="3">
        <v>1.9311024132299957E-3</v>
      </c>
      <c r="I25" s="3" t="str">
        <f t="shared" si="3"/>
        <v>תוספת קטנה</v>
      </c>
      <c r="J25" s="3" t="str">
        <f t="shared" si="4"/>
        <v>עודף קטן</v>
      </c>
      <c r="K25" s="2">
        <v>-3.5516995515396665E-3</v>
      </c>
      <c r="L25" s="2">
        <v>6.2192381767601113E-4</v>
      </c>
      <c r="M25" s="3" t="str">
        <f t="shared" si="5"/>
        <v>פספוס קטן</v>
      </c>
      <c r="N25" s="3" t="str">
        <f t="shared" si="6"/>
        <v>עודף קטן</v>
      </c>
      <c r="O25" t="b">
        <f t="shared" si="7"/>
        <v>0</v>
      </c>
      <c r="P25" t="b">
        <f t="shared" si="8"/>
        <v>0</v>
      </c>
      <c r="Q25" t="b">
        <f t="shared" si="9"/>
        <v>0</v>
      </c>
      <c r="R25">
        <f t="shared" si="10"/>
        <v>3</v>
      </c>
    </row>
    <row r="26" spans="1:18" x14ac:dyDescent="0.25">
      <c r="A26" s="6" t="s">
        <v>24</v>
      </c>
      <c r="B26" s="6" t="s">
        <v>305</v>
      </c>
      <c r="C26" s="1">
        <v>5.9295005368726006E-2</v>
      </c>
      <c r="D26" s="3">
        <v>8.0998737576818621E-6</v>
      </c>
      <c r="E26" s="3" t="str">
        <f t="shared" si="1"/>
        <v>עליה משמעותית</v>
      </c>
      <c r="F26" s="3" t="str">
        <f t="shared" si="2"/>
        <v>עודף קטן</v>
      </c>
      <c r="G26" s="1">
        <v>-0.12922354248784029</v>
      </c>
      <c r="H26" s="3">
        <v>4.1813380281690139E-4</v>
      </c>
      <c r="I26" s="3" t="str">
        <f t="shared" si="3"/>
        <v>ירידה חריגה</v>
      </c>
      <c r="J26" s="3" t="str">
        <f t="shared" si="4"/>
        <v>עודף קטן</v>
      </c>
      <c r="K26" s="2">
        <v>-8.8306570134966123E-4</v>
      </c>
      <c r="L26" s="2">
        <v>2.5404264936685047E-3</v>
      </c>
      <c r="M26" s="3" t="str">
        <f t="shared" si="5"/>
        <v>פספוס קטן</v>
      </c>
      <c r="N26" s="3" t="str">
        <f t="shared" si="6"/>
        <v>עודף קטן</v>
      </c>
      <c r="O26" t="b">
        <f t="shared" si="7"/>
        <v>0</v>
      </c>
      <c r="P26" t="b">
        <f t="shared" si="8"/>
        <v>0</v>
      </c>
      <c r="Q26" t="b">
        <f t="shared" si="9"/>
        <v>0</v>
      </c>
      <c r="R26">
        <f t="shared" si="10"/>
        <v>3</v>
      </c>
    </row>
    <row r="27" spans="1:18" hidden="1" x14ac:dyDescent="0.25">
      <c r="A27" s="5" t="s">
        <v>25</v>
      </c>
      <c r="B27" s="5" t="s">
        <v>304</v>
      </c>
      <c r="C27" s="1">
        <v>1.7652964980071184E-2</v>
      </c>
      <c r="D27" s="3">
        <v>3.1631945274940803E-3</v>
      </c>
      <c r="E27" s="3" t="str">
        <f t="shared" si="1"/>
        <v>עליה</v>
      </c>
      <c r="F27" s="3" t="str">
        <f t="shared" si="2"/>
        <v>עודף קטן</v>
      </c>
      <c r="G27" s="1">
        <v>4.1127015055184568E-3</v>
      </c>
      <c r="H27" s="3">
        <v>1.1414681966816849E-3</v>
      </c>
      <c r="I27" s="3" t="str">
        <f t="shared" si="3"/>
        <v>תוספת קטנה</v>
      </c>
      <c r="J27" s="3" t="str">
        <f t="shared" si="4"/>
        <v>עודף קטן</v>
      </c>
      <c r="K27" s="2">
        <v>-3.9867872044506258E-2</v>
      </c>
      <c r="L27" s="2">
        <v>6.6634315223768168E-4</v>
      </c>
      <c r="M27" s="3" t="str">
        <f t="shared" si="5"/>
        <v>ירידה גדולה</v>
      </c>
      <c r="N27" s="3" t="str">
        <f t="shared" si="6"/>
        <v>עודף קטן</v>
      </c>
      <c r="O27" t="b">
        <f t="shared" si="7"/>
        <v>0</v>
      </c>
      <c r="P27" t="b">
        <f t="shared" si="8"/>
        <v>0</v>
      </c>
      <c r="Q27" t="b">
        <f t="shared" si="9"/>
        <v>0</v>
      </c>
      <c r="R27">
        <f t="shared" si="10"/>
        <v>3</v>
      </c>
    </row>
    <row r="28" spans="1:18" x14ac:dyDescent="0.25">
      <c r="A28" s="7" t="s">
        <v>26</v>
      </c>
      <c r="B28" s="7" t="s">
        <v>305</v>
      </c>
      <c r="C28" s="1">
        <v>4.0549718070971519E-2</v>
      </c>
      <c r="D28" s="3">
        <v>1.5289250666059738E-2</v>
      </c>
      <c r="E28" s="3" t="str">
        <f t="shared" si="1"/>
        <v>עליה גדולה</v>
      </c>
      <c r="F28" s="3" t="str">
        <f t="shared" si="2"/>
        <v>עודף</v>
      </c>
      <c r="G28" s="1">
        <v>5.6103747553561734E-2</v>
      </c>
      <c r="H28" s="3">
        <v>5.0552789264916874E-2</v>
      </c>
      <c r="I28" s="3" t="str">
        <f t="shared" si="3"/>
        <v>עליה משמעותית</v>
      </c>
      <c r="J28" s="3" t="str">
        <f t="shared" si="4"/>
        <v>עודף משמעותי</v>
      </c>
      <c r="K28" s="2"/>
      <c r="L28" s="2"/>
      <c r="M28" s="3" t="str">
        <f t="shared" si="5"/>
        <v/>
      </c>
      <c r="N28" s="3"/>
      <c r="O28" t="b">
        <f t="shared" si="7"/>
        <v>0</v>
      </c>
      <c r="P28" t="b">
        <f t="shared" si="8"/>
        <v>0</v>
      </c>
      <c r="Q28" t="b">
        <f t="shared" si="9"/>
        <v>0</v>
      </c>
      <c r="R28">
        <f t="shared" si="10"/>
        <v>2</v>
      </c>
    </row>
    <row r="29" spans="1:18" hidden="1" x14ac:dyDescent="0.25">
      <c r="A29" s="10" t="s">
        <v>27</v>
      </c>
      <c r="B29" s="5" t="s">
        <v>304</v>
      </c>
      <c r="C29" s="1">
        <v>0.36273408596214018</v>
      </c>
      <c r="D29" s="3">
        <v>2.3423566063304167E-3</v>
      </c>
      <c r="E29" s="3" t="str">
        <f t="shared" si="1"/>
        <v>עליה חריגה</v>
      </c>
      <c r="F29" s="3" t="str">
        <f t="shared" si="2"/>
        <v>עודף קטן</v>
      </c>
      <c r="G29" s="1">
        <v>1.8407919496032044E-2</v>
      </c>
      <c r="H29" s="3">
        <v>-2.969687232219366E-2</v>
      </c>
      <c r="I29" s="3" t="str">
        <f t="shared" si="3"/>
        <v>עליה</v>
      </c>
      <c r="J29" s="3" t="str">
        <f t="shared" si="4"/>
        <v>גרעון גדול</v>
      </c>
      <c r="K29" s="2">
        <v>0.16264022580878623</v>
      </c>
      <c r="L29" s="2">
        <v>6.6607736457464429E-4</v>
      </c>
      <c r="M29" s="3" t="str">
        <f t="shared" si="5"/>
        <v>עליה חריגה</v>
      </c>
      <c r="N29" s="3" t="str">
        <f t="shared" si="6"/>
        <v>עודף קטן</v>
      </c>
      <c r="O29" t="b">
        <f t="shared" si="7"/>
        <v>0</v>
      </c>
      <c r="P29" t="b">
        <f t="shared" si="8"/>
        <v>0</v>
      </c>
      <c r="Q29" t="b">
        <f t="shared" si="9"/>
        <v>0</v>
      </c>
      <c r="R29">
        <f t="shared" si="10"/>
        <v>3</v>
      </c>
    </row>
    <row r="30" spans="1:18" x14ac:dyDescent="0.25">
      <c r="A30" s="6" t="s">
        <v>28</v>
      </c>
      <c r="B30" s="6" t="s">
        <v>305</v>
      </c>
      <c r="C30" s="1">
        <v>-1.3069104316060121E-2</v>
      </c>
      <c r="D30" s="3">
        <v>1.0930587099826372E-3</v>
      </c>
      <c r="E30" s="3" t="str">
        <f t="shared" si="1"/>
        <v>ירידה</v>
      </c>
      <c r="F30" s="3" t="str">
        <f t="shared" si="2"/>
        <v>עודף קטן</v>
      </c>
      <c r="G30" s="1">
        <v>-1.950332098050267E-2</v>
      </c>
      <c r="H30" s="3">
        <v>1.2881809064612052E-3</v>
      </c>
      <c r="I30" s="3" t="str">
        <f t="shared" si="3"/>
        <v>ירידה</v>
      </c>
      <c r="J30" s="3" t="str">
        <f t="shared" si="4"/>
        <v>עודף קטן</v>
      </c>
      <c r="K30" s="2">
        <v>-1.9755866295107172E-2</v>
      </c>
      <c r="L30" s="2">
        <v>2.7357630479077763E-3</v>
      </c>
      <c r="M30" s="3" t="str">
        <f t="shared" si="5"/>
        <v>ירידה</v>
      </c>
      <c r="N30" s="3" t="str">
        <f t="shared" si="6"/>
        <v>עודף קטן</v>
      </c>
      <c r="O30" t="b">
        <f t="shared" si="7"/>
        <v>0</v>
      </c>
      <c r="P30" t="b">
        <f t="shared" si="8"/>
        <v>0</v>
      </c>
      <c r="Q30" t="b">
        <f t="shared" si="9"/>
        <v>0</v>
      </c>
      <c r="R30">
        <f t="shared" si="10"/>
        <v>3</v>
      </c>
    </row>
    <row r="31" spans="1:18" hidden="1" x14ac:dyDescent="0.25">
      <c r="A31" s="7" t="s">
        <v>29</v>
      </c>
      <c r="B31" s="5" t="s">
        <v>304</v>
      </c>
      <c r="C31" s="1"/>
      <c r="D31" s="3"/>
      <c r="E31" s="3" t="str">
        <f t="shared" si="1"/>
        <v/>
      </c>
      <c r="F31" s="3" t="str">
        <f t="shared" si="2"/>
        <v>עודף קטן</v>
      </c>
      <c r="G31" s="1"/>
      <c r="H31" s="3"/>
      <c r="I31" s="3" t="str">
        <f t="shared" si="3"/>
        <v/>
      </c>
      <c r="J31" s="3" t="str">
        <f t="shared" si="4"/>
        <v>עודף קטן</v>
      </c>
      <c r="K31" s="2">
        <v>0.13168210976478978</v>
      </c>
      <c r="L31" s="2">
        <v>-0.10470792001259645</v>
      </c>
      <c r="M31" s="3" t="str">
        <f t="shared" si="5"/>
        <v>עליה חריגה</v>
      </c>
      <c r="N31" s="3" t="str">
        <f t="shared" si="6"/>
        <v>גרעון חריג</v>
      </c>
      <c r="O31" t="b">
        <f t="shared" si="7"/>
        <v>0</v>
      </c>
      <c r="P31" t="b">
        <f t="shared" si="8"/>
        <v>0</v>
      </c>
      <c r="Q31" t="b">
        <f t="shared" si="9"/>
        <v>1</v>
      </c>
      <c r="R31">
        <f t="shared" si="10"/>
        <v>0</v>
      </c>
    </row>
    <row r="32" spans="1:18" hidden="1" x14ac:dyDescent="0.25">
      <c r="A32" s="5" t="s">
        <v>30</v>
      </c>
      <c r="B32" s="5" t="s">
        <v>304</v>
      </c>
      <c r="C32" s="1">
        <v>-1.3937477260641984E-2</v>
      </c>
      <c r="D32" s="3">
        <v>-1.3055941872676185E-3</v>
      </c>
      <c r="E32" s="3" t="str">
        <f t="shared" si="1"/>
        <v>ירידה</v>
      </c>
      <c r="F32" s="3" t="str">
        <f t="shared" si="2"/>
        <v>חריגה קטנה</v>
      </c>
      <c r="G32" s="1">
        <v>-5.3382981837102994E-2</v>
      </c>
      <c r="H32" s="3">
        <v>3.5866428473271955E-2</v>
      </c>
      <c r="I32" s="3" t="str">
        <f t="shared" si="3"/>
        <v>ירידה משמעותית</v>
      </c>
      <c r="J32" s="3" t="str">
        <f t="shared" si="4"/>
        <v>עודף גדול</v>
      </c>
      <c r="K32" s="2">
        <v>-1.1284408898345366E-2</v>
      </c>
      <c r="L32" s="2">
        <v>2.2077048707848976E-2</v>
      </c>
      <c r="M32" s="3" t="str">
        <f t="shared" si="5"/>
        <v>ירידה</v>
      </c>
      <c r="N32" s="3" t="str">
        <f t="shared" si="6"/>
        <v>עודף גדול</v>
      </c>
      <c r="O32" t="b">
        <f t="shared" si="7"/>
        <v>0</v>
      </c>
      <c r="P32" t="b">
        <f t="shared" si="8"/>
        <v>0</v>
      </c>
      <c r="Q32" t="b">
        <f t="shared" si="9"/>
        <v>0</v>
      </c>
      <c r="R32">
        <f t="shared" si="10"/>
        <v>3</v>
      </c>
    </row>
    <row r="33" spans="1:18" hidden="1" x14ac:dyDescent="0.25">
      <c r="A33" s="5" t="s">
        <v>31</v>
      </c>
      <c r="B33" s="5" t="s">
        <v>304</v>
      </c>
      <c r="C33" s="1">
        <v>0.13084911423335366</v>
      </c>
      <c r="D33" s="3">
        <v>1.3396715643906655E-2</v>
      </c>
      <c r="E33" s="3" t="str">
        <f t="shared" si="1"/>
        <v>עליה חריגה</v>
      </c>
      <c r="F33" s="3" t="str">
        <f t="shared" si="2"/>
        <v>עודף</v>
      </c>
      <c r="G33" s="1">
        <v>-1.6292710175958014E-4</v>
      </c>
      <c r="H33" s="3">
        <v>7.8799729962520659E-2</v>
      </c>
      <c r="I33" s="3" t="str">
        <f t="shared" si="3"/>
        <v>פספוס קטן</v>
      </c>
      <c r="J33" s="3" t="str">
        <f t="shared" si="4"/>
        <v>עודף משמעותי</v>
      </c>
      <c r="K33" s="2">
        <v>0.1258234169145771</v>
      </c>
      <c r="L33" s="2">
        <v>6.931697534505131E-2</v>
      </c>
      <c r="M33" s="3" t="str">
        <f t="shared" si="5"/>
        <v>עליה חריגה</v>
      </c>
      <c r="N33" s="3" t="str">
        <f t="shared" si="6"/>
        <v>עודף משמעותי</v>
      </c>
      <c r="O33" t="b">
        <f t="shared" si="7"/>
        <v>0</v>
      </c>
      <c r="P33" t="b">
        <f t="shared" si="8"/>
        <v>0</v>
      </c>
      <c r="Q33" t="b">
        <f t="shared" si="9"/>
        <v>0</v>
      </c>
      <c r="R33">
        <f t="shared" si="10"/>
        <v>3</v>
      </c>
    </row>
    <row r="34" spans="1:18" hidden="1" x14ac:dyDescent="0.25">
      <c r="A34" s="5" t="s">
        <v>32</v>
      </c>
      <c r="B34" s="5" t="s">
        <v>304</v>
      </c>
      <c r="C34" s="1">
        <v>1.5504463693398307E-2</v>
      </c>
      <c r="D34" s="3">
        <v>8.6790973738731167E-3</v>
      </c>
      <c r="E34" s="3" t="str">
        <f t="shared" si="1"/>
        <v>עליה</v>
      </c>
      <c r="F34" s="3" t="str">
        <f t="shared" si="2"/>
        <v>עודף קטן</v>
      </c>
      <c r="G34" s="1">
        <v>-7.1500100140196032E-3</v>
      </c>
      <c r="H34" s="3">
        <v>6.2534040707643273E-3</v>
      </c>
      <c r="I34" s="3" t="str">
        <f t="shared" si="3"/>
        <v>פספוס קטן</v>
      </c>
      <c r="J34" s="3" t="str">
        <f t="shared" si="4"/>
        <v>עודף קטן</v>
      </c>
      <c r="K34" s="2">
        <v>6.5332433197617945E-5</v>
      </c>
      <c r="L34" s="2">
        <v>5.2262532119681203E-3</v>
      </c>
      <c r="M34" s="3" t="str">
        <f t="shared" si="5"/>
        <v>תוספת קטנה</v>
      </c>
      <c r="N34" s="3" t="str">
        <f t="shared" si="6"/>
        <v>עודף קטן</v>
      </c>
      <c r="O34" t="b">
        <f t="shared" si="7"/>
        <v>0</v>
      </c>
      <c r="P34" t="b">
        <f t="shared" si="8"/>
        <v>0</v>
      </c>
      <c r="Q34" t="b">
        <f t="shared" si="9"/>
        <v>0</v>
      </c>
      <c r="R34">
        <f t="shared" si="10"/>
        <v>3</v>
      </c>
    </row>
    <row r="35" spans="1:18" hidden="1" x14ac:dyDescent="0.25">
      <c r="A35" s="5" t="s">
        <v>33</v>
      </c>
      <c r="B35" s="5" t="s">
        <v>304</v>
      </c>
      <c r="C35" s="1">
        <v>3.1568244540920887E-2</v>
      </c>
      <c r="D35" s="3">
        <v>-3.2385750269881253E-3</v>
      </c>
      <c r="E35" s="3" t="str">
        <f t="shared" si="1"/>
        <v>עליה גדולה</v>
      </c>
      <c r="F35" s="3" t="str">
        <f t="shared" si="2"/>
        <v>חריגה קטנה</v>
      </c>
      <c r="G35" s="1">
        <v>5.3463896769470054E-2</v>
      </c>
      <c r="H35" s="3">
        <v>0</v>
      </c>
      <c r="I35" s="3" t="str">
        <f t="shared" si="3"/>
        <v>עליה משמעותית</v>
      </c>
      <c r="J35" s="3" t="str">
        <f t="shared" si="4"/>
        <v>עודף קטן</v>
      </c>
      <c r="K35" s="2">
        <v>4.539794161813715E-2</v>
      </c>
      <c r="L35" s="2">
        <v>-1.15617062275554E-3</v>
      </c>
      <c r="M35" s="3" t="str">
        <f t="shared" si="5"/>
        <v>עליה גדולה</v>
      </c>
      <c r="N35" s="3" t="str">
        <f t="shared" si="6"/>
        <v>חריגה קטנה</v>
      </c>
      <c r="O35" t="b">
        <f t="shared" si="7"/>
        <v>0</v>
      </c>
      <c r="P35" t="b">
        <f t="shared" si="8"/>
        <v>0</v>
      </c>
      <c r="Q35" t="b">
        <f t="shared" si="9"/>
        <v>0</v>
      </c>
      <c r="R35">
        <f t="shared" si="10"/>
        <v>3</v>
      </c>
    </row>
    <row r="36" spans="1:18" hidden="1" x14ac:dyDescent="0.25">
      <c r="A36" s="5" t="s">
        <v>34</v>
      </c>
      <c r="B36" s="5" t="s">
        <v>304</v>
      </c>
      <c r="C36" s="1">
        <v>4.2297314660156848E-2</v>
      </c>
      <c r="D36" s="3">
        <v>-4.930844900273662E-4</v>
      </c>
      <c r="E36" s="3" t="str">
        <f t="shared" si="1"/>
        <v>עליה גדולה</v>
      </c>
      <c r="F36" s="3" t="str">
        <f t="shared" si="2"/>
        <v>חריגה קטנה</v>
      </c>
      <c r="G36" s="1">
        <v>4.9478477259490727E-2</v>
      </c>
      <c r="H36" s="3">
        <v>8.7026713417248953E-3</v>
      </c>
      <c r="I36" s="3" t="str">
        <f t="shared" si="3"/>
        <v>עליה גדולה</v>
      </c>
      <c r="J36" s="3" t="str">
        <f t="shared" si="4"/>
        <v>עודף קטן</v>
      </c>
      <c r="K36" s="2">
        <v>-4.0695296523517333E-2</v>
      </c>
      <c r="L36" s="2">
        <v>-3.6599339160093794E-2</v>
      </c>
      <c r="M36" s="3" t="str">
        <f t="shared" si="5"/>
        <v>ירידה גדולה</v>
      </c>
      <c r="N36" s="3" t="str">
        <f t="shared" si="6"/>
        <v>גרעון גדול</v>
      </c>
      <c r="O36" t="b">
        <f t="shared" si="7"/>
        <v>0</v>
      </c>
      <c r="P36" t="b">
        <f t="shared" si="8"/>
        <v>0</v>
      </c>
      <c r="Q36" t="b">
        <f t="shared" si="9"/>
        <v>0</v>
      </c>
      <c r="R36">
        <f t="shared" si="10"/>
        <v>3</v>
      </c>
    </row>
    <row r="37" spans="1:18" hidden="1" x14ac:dyDescent="0.25">
      <c r="A37" s="5" t="s">
        <v>35</v>
      </c>
      <c r="B37" s="5" t="s">
        <v>304</v>
      </c>
      <c r="C37" s="1">
        <v>6.8945189855573741E-3</v>
      </c>
      <c r="D37" s="3">
        <v>2.3291036132924363E-3</v>
      </c>
      <c r="E37" s="3" t="str">
        <f t="shared" si="1"/>
        <v>תוספת קטנה</v>
      </c>
      <c r="F37" s="3" t="str">
        <f t="shared" si="2"/>
        <v>עודף קטן</v>
      </c>
      <c r="G37" s="1">
        <v>0.25355430183356842</v>
      </c>
      <c r="H37" s="3">
        <v>1.1364019937666664E-3</v>
      </c>
      <c r="I37" s="3" t="str">
        <f t="shared" si="3"/>
        <v>עליה חריגה</v>
      </c>
      <c r="J37" s="3" t="str">
        <f t="shared" si="4"/>
        <v>עודף קטן</v>
      </c>
      <c r="K37" s="2">
        <v>6.8741606528829324E-2</v>
      </c>
      <c r="L37" s="2">
        <v>1.8779602038139162E-3</v>
      </c>
      <c r="M37" s="3" t="str">
        <f t="shared" si="5"/>
        <v>עליה משמעותית</v>
      </c>
      <c r="N37" s="3" t="str">
        <f t="shared" si="6"/>
        <v>עודף קטן</v>
      </c>
      <c r="O37" t="b">
        <f t="shared" si="7"/>
        <v>0</v>
      </c>
      <c r="P37" t="b">
        <f t="shared" si="8"/>
        <v>0</v>
      </c>
      <c r="Q37" t="b">
        <f t="shared" si="9"/>
        <v>0</v>
      </c>
      <c r="R37">
        <f t="shared" si="10"/>
        <v>3</v>
      </c>
    </row>
    <row r="38" spans="1:18" hidden="1" x14ac:dyDescent="0.25">
      <c r="A38" s="5" t="s">
        <v>36</v>
      </c>
      <c r="B38" s="5" t="s">
        <v>304</v>
      </c>
      <c r="C38" s="1">
        <v>9.1773160624764483E-2</v>
      </c>
      <c r="D38" s="3">
        <v>-3.6548465866864846E-2</v>
      </c>
      <c r="E38" s="3" t="str">
        <f t="shared" si="1"/>
        <v>עליה משמעותית</v>
      </c>
      <c r="F38" s="3" t="str">
        <f t="shared" si="2"/>
        <v>גרעון גדול</v>
      </c>
      <c r="G38" s="1">
        <v>3.5293426195303956E-2</v>
      </c>
      <c r="H38" s="3">
        <v>-2.5801873403349419E-2</v>
      </c>
      <c r="I38" s="3" t="str">
        <f t="shared" si="3"/>
        <v>עליה גדולה</v>
      </c>
      <c r="J38" s="3" t="str">
        <f t="shared" si="4"/>
        <v>גרעון גדול</v>
      </c>
      <c r="K38" s="2">
        <v>-2.2840593556862632E-2</v>
      </c>
      <c r="L38" s="2">
        <v>-4.3937912490833536E-2</v>
      </c>
      <c r="M38" s="3" t="str">
        <f t="shared" si="5"/>
        <v>ירידה גדולה</v>
      </c>
      <c r="N38" s="3" t="str">
        <f t="shared" si="6"/>
        <v>גרעון גדול</v>
      </c>
      <c r="O38" t="b">
        <f t="shared" si="7"/>
        <v>1</v>
      </c>
      <c r="P38" t="b">
        <f t="shared" si="8"/>
        <v>1</v>
      </c>
      <c r="Q38" t="b">
        <f t="shared" si="9"/>
        <v>0</v>
      </c>
      <c r="R38">
        <f t="shared" si="10"/>
        <v>1</v>
      </c>
    </row>
    <row r="39" spans="1:18" hidden="1" x14ac:dyDescent="0.25">
      <c r="A39" s="6" t="s">
        <v>37</v>
      </c>
      <c r="B39" s="5" t="s">
        <v>304</v>
      </c>
      <c r="C39" s="1">
        <v>0.341428030343359</v>
      </c>
      <c r="D39" s="3">
        <v>-2.0433568259226091E-2</v>
      </c>
      <c r="E39" s="3" t="str">
        <f t="shared" si="1"/>
        <v>עליה חריגה</v>
      </c>
      <c r="F39" s="3" t="str">
        <f t="shared" si="2"/>
        <v>גרעון גדול</v>
      </c>
      <c r="G39" s="1">
        <v>0.28244915560963224</v>
      </c>
      <c r="H39" s="3">
        <v>1.2201639295043084E-2</v>
      </c>
      <c r="I39" s="3" t="str">
        <f t="shared" si="3"/>
        <v>עליה חריגה</v>
      </c>
      <c r="J39" s="3" t="str">
        <f t="shared" si="4"/>
        <v>עודף</v>
      </c>
      <c r="K39" s="2">
        <v>0.28778365515560722</v>
      </c>
      <c r="L39" s="2">
        <v>-5.9604049669113757E-2</v>
      </c>
      <c r="M39" s="3" t="str">
        <f t="shared" si="5"/>
        <v>עליה חריגה</v>
      </c>
      <c r="N39" s="3" t="str">
        <f t="shared" si="6"/>
        <v>גרעון משמעותי</v>
      </c>
      <c r="O39" t="b">
        <f t="shared" si="7"/>
        <v>1</v>
      </c>
      <c r="P39" t="b">
        <f t="shared" si="8"/>
        <v>0</v>
      </c>
      <c r="Q39" t="b">
        <f t="shared" si="9"/>
        <v>1</v>
      </c>
      <c r="R39">
        <f t="shared" si="10"/>
        <v>1</v>
      </c>
    </row>
    <row r="40" spans="1:18" hidden="1" x14ac:dyDescent="0.25">
      <c r="A40" s="11" t="s">
        <v>38</v>
      </c>
      <c r="B40" s="5" t="s">
        <v>304</v>
      </c>
      <c r="C40" s="1">
        <v>6.7416591447110763E-2</v>
      </c>
      <c r="D40" s="3">
        <v>-1.6782873690676579E-2</v>
      </c>
      <c r="E40" s="3" t="str">
        <f t="shared" si="1"/>
        <v>עליה משמעותית</v>
      </c>
      <c r="F40" s="3" t="str">
        <f t="shared" si="2"/>
        <v>גרעון</v>
      </c>
      <c r="G40" s="1">
        <v>0.13644963070589666</v>
      </c>
      <c r="H40" s="3">
        <v>7.7198823594695079E-3</v>
      </c>
      <c r="I40" s="3" t="str">
        <f t="shared" si="3"/>
        <v>עליה חריגה</v>
      </c>
      <c r="J40" s="3" t="str">
        <f t="shared" si="4"/>
        <v>עודף קטן</v>
      </c>
      <c r="K40" s="2">
        <v>7.6338087762078066E-2</v>
      </c>
      <c r="L40" s="2">
        <v>-3.1308512729266449E-2</v>
      </c>
      <c r="M40" s="3" t="str">
        <f t="shared" si="5"/>
        <v>עליה משמעותית</v>
      </c>
      <c r="N40" s="3" t="str">
        <f t="shared" si="6"/>
        <v>גרעון גדול</v>
      </c>
      <c r="O40" t="b">
        <f t="shared" si="7"/>
        <v>0</v>
      </c>
      <c r="P40" t="b">
        <f t="shared" si="8"/>
        <v>0</v>
      </c>
      <c r="Q40" t="b">
        <f t="shared" si="9"/>
        <v>1</v>
      </c>
      <c r="R40">
        <f t="shared" si="10"/>
        <v>2</v>
      </c>
    </row>
    <row r="41" spans="1:18" hidden="1" x14ac:dyDescent="0.25">
      <c r="A41" s="12" t="s">
        <v>39</v>
      </c>
      <c r="B41" s="5" t="s">
        <v>304</v>
      </c>
      <c r="C41" s="1">
        <v>6.6575608036658407E-2</v>
      </c>
      <c r="D41" s="3">
        <v>2.2032194544277826E-4</v>
      </c>
      <c r="E41" s="3" t="str">
        <f t="shared" si="1"/>
        <v>עליה משמעותית</v>
      </c>
      <c r="F41" s="3" t="str">
        <f t="shared" si="2"/>
        <v>עודף קטן</v>
      </c>
      <c r="G41" s="1">
        <v>7.0561988138943876E-2</v>
      </c>
      <c r="H41" s="3">
        <v>5.0621758651077408E-4</v>
      </c>
      <c r="I41" s="3" t="str">
        <f t="shared" si="3"/>
        <v>עליה משמעותית</v>
      </c>
      <c r="J41" s="3" t="str">
        <f t="shared" si="4"/>
        <v>עודף קטן</v>
      </c>
      <c r="K41" s="2">
        <v>-8.8406165101123646E-3</v>
      </c>
      <c r="L41" s="2">
        <v>1.5723968886672244E-2</v>
      </c>
      <c r="M41" s="3" t="str">
        <f t="shared" si="5"/>
        <v>פספוס קטן</v>
      </c>
      <c r="N41" s="3" t="str">
        <f t="shared" si="6"/>
        <v>עודף</v>
      </c>
      <c r="O41" t="b">
        <f t="shared" si="7"/>
        <v>0</v>
      </c>
      <c r="P41" t="b">
        <f t="shared" si="8"/>
        <v>0</v>
      </c>
      <c r="Q41" t="b">
        <f t="shared" si="9"/>
        <v>0</v>
      </c>
      <c r="R41">
        <f t="shared" si="10"/>
        <v>3</v>
      </c>
    </row>
    <row r="42" spans="1:18" hidden="1" x14ac:dyDescent="0.25">
      <c r="A42" s="13" t="s">
        <v>40</v>
      </c>
      <c r="B42" s="5" t="s">
        <v>304</v>
      </c>
      <c r="C42" s="1">
        <v>2.7397098485634652E-2</v>
      </c>
      <c r="D42" s="3">
        <v>-1.2234605540716193E-3</v>
      </c>
      <c r="E42" s="3" t="str">
        <f t="shared" si="1"/>
        <v>עליה גדולה</v>
      </c>
      <c r="F42" s="3" t="str">
        <f t="shared" si="2"/>
        <v>חריגה קטנה</v>
      </c>
      <c r="G42" s="1">
        <v>1.0253275616840529E-2</v>
      </c>
      <c r="H42" s="3">
        <v>-1.6416390138298646E-3</v>
      </c>
      <c r="I42" s="3" t="str">
        <f t="shared" si="3"/>
        <v>עליה</v>
      </c>
      <c r="J42" s="3" t="str">
        <f t="shared" si="4"/>
        <v>חריגה קטנה</v>
      </c>
      <c r="K42" s="2">
        <v>1.7992375916060066E-2</v>
      </c>
      <c r="L42" s="2">
        <v>-1.7025510836264717E-3</v>
      </c>
      <c r="M42" s="3" t="str">
        <f t="shared" si="5"/>
        <v>עליה</v>
      </c>
      <c r="N42" s="3" t="str">
        <f t="shared" si="6"/>
        <v>חריגה קטנה</v>
      </c>
      <c r="O42" t="b">
        <f t="shared" si="7"/>
        <v>0</v>
      </c>
      <c r="P42" t="b">
        <f t="shared" si="8"/>
        <v>0</v>
      </c>
      <c r="Q42" t="b">
        <f t="shared" si="9"/>
        <v>0</v>
      </c>
      <c r="R42">
        <f t="shared" si="10"/>
        <v>3</v>
      </c>
    </row>
    <row r="43" spans="1:18" hidden="1" x14ac:dyDescent="0.25">
      <c r="A43" s="5" t="s">
        <v>41</v>
      </c>
      <c r="B43" s="5" t="s">
        <v>304</v>
      </c>
      <c r="C43" s="1">
        <v>6.2300696822958912E-3</v>
      </c>
      <c r="D43" s="3">
        <v>-3.8440095073212242E-2</v>
      </c>
      <c r="E43" s="3" t="str">
        <f t="shared" si="1"/>
        <v>תוספת קטנה</v>
      </c>
      <c r="F43" s="3" t="str">
        <f t="shared" si="2"/>
        <v>גרעון גדול</v>
      </c>
      <c r="G43" s="1">
        <v>4.0799699172725079E-2</v>
      </c>
      <c r="H43" s="3">
        <v>4.817245739748299E-4</v>
      </c>
      <c r="I43" s="3" t="str">
        <f t="shared" si="3"/>
        <v>עליה גדולה</v>
      </c>
      <c r="J43" s="3" t="str">
        <f t="shared" si="4"/>
        <v>עודף קטן</v>
      </c>
      <c r="K43" s="2">
        <v>6.9049325398061967E-2</v>
      </c>
      <c r="L43" s="2">
        <v>2.4891427905214376E-2</v>
      </c>
      <c r="M43" s="3" t="str">
        <f t="shared" si="5"/>
        <v>עליה משמעותית</v>
      </c>
      <c r="N43" s="3" t="str">
        <f t="shared" si="6"/>
        <v>עודף גדול</v>
      </c>
      <c r="O43" t="b">
        <f t="shared" si="7"/>
        <v>0</v>
      </c>
      <c r="P43" t="b">
        <f t="shared" si="8"/>
        <v>0</v>
      </c>
      <c r="Q43" t="b">
        <f t="shared" si="9"/>
        <v>0</v>
      </c>
      <c r="R43">
        <f t="shared" si="10"/>
        <v>3</v>
      </c>
    </row>
    <row r="44" spans="1:18" x14ac:dyDescent="0.25">
      <c r="A44" s="7" t="s">
        <v>42</v>
      </c>
      <c r="B44" s="7" t="s">
        <v>305</v>
      </c>
      <c r="C44" s="1">
        <v>4.1977706297667394E-2</v>
      </c>
      <c r="D44" s="3">
        <v>2.5498647406774614E-3</v>
      </c>
      <c r="E44" s="3" t="str">
        <f t="shared" si="1"/>
        <v>עליה גדולה</v>
      </c>
      <c r="F44" s="3" t="str">
        <f t="shared" si="2"/>
        <v>עודף קטן</v>
      </c>
      <c r="G44" s="1">
        <v>1.4008470918706939E-2</v>
      </c>
      <c r="H44" s="3">
        <v>3.3978271220187852E-3</v>
      </c>
      <c r="I44" s="3" t="str">
        <f t="shared" si="3"/>
        <v>עליה</v>
      </c>
      <c r="J44" s="3" t="str">
        <f t="shared" si="4"/>
        <v>עודף קטן</v>
      </c>
      <c r="K44" s="2">
        <v>1.549800356675024E-2</v>
      </c>
      <c r="L44" s="2">
        <v>1.4220219131245628E-3</v>
      </c>
      <c r="M44" s="3" t="str">
        <f t="shared" si="5"/>
        <v>עליה</v>
      </c>
      <c r="N44" s="3" t="str">
        <f t="shared" si="6"/>
        <v>עודף קטן</v>
      </c>
      <c r="O44" t="b">
        <f t="shared" si="7"/>
        <v>0</v>
      </c>
      <c r="P44" t="b">
        <f t="shared" si="8"/>
        <v>0</v>
      </c>
      <c r="Q44" t="b">
        <f t="shared" si="9"/>
        <v>0</v>
      </c>
      <c r="R44">
        <f t="shared" si="10"/>
        <v>3</v>
      </c>
    </row>
    <row r="45" spans="1:18" hidden="1" x14ac:dyDescent="0.25">
      <c r="A45" s="5" t="s">
        <v>43</v>
      </c>
      <c r="B45" s="5" t="s">
        <v>304</v>
      </c>
      <c r="C45" s="1">
        <v>3.9575403420361255E-2</v>
      </c>
      <c r="D45" s="3">
        <v>-5.3632575601303683E-4</v>
      </c>
      <c r="E45" s="3" t="str">
        <f t="shared" si="1"/>
        <v>עליה גדולה</v>
      </c>
      <c r="F45" s="3" t="str">
        <f t="shared" si="2"/>
        <v>חריגה קטנה</v>
      </c>
      <c r="G45" s="1">
        <v>4.1157801478092226E-2</v>
      </c>
      <c r="H45" s="3">
        <v>-9.5218604250368911E-3</v>
      </c>
      <c r="I45" s="3" t="str">
        <f t="shared" si="3"/>
        <v>עליה גדולה</v>
      </c>
      <c r="J45" s="3" t="str">
        <f t="shared" si="4"/>
        <v>חריגה קטנה</v>
      </c>
      <c r="K45" s="2">
        <v>-1.0529304861426669E-2</v>
      </c>
      <c r="L45" s="2">
        <v>-1.515273265758268E-2</v>
      </c>
      <c r="M45" s="3" t="str">
        <f t="shared" si="5"/>
        <v>ירידה</v>
      </c>
      <c r="N45" s="3" t="str">
        <f t="shared" si="6"/>
        <v>גרעון</v>
      </c>
      <c r="O45" t="b">
        <f t="shared" si="7"/>
        <v>0</v>
      </c>
      <c r="P45" t="b">
        <f t="shared" si="8"/>
        <v>0</v>
      </c>
      <c r="Q45" t="b">
        <f t="shared" si="9"/>
        <v>0</v>
      </c>
      <c r="R45">
        <f t="shared" si="10"/>
        <v>3</v>
      </c>
    </row>
    <row r="46" spans="1:18" hidden="1" x14ac:dyDescent="0.25">
      <c r="A46" s="5" t="s">
        <v>44</v>
      </c>
      <c r="B46" s="5" t="s">
        <v>304</v>
      </c>
      <c r="C46" s="1">
        <v>7.546728425386573E-2</v>
      </c>
      <c r="D46" s="3">
        <v>4.0241011028212216E-3</v>
      </c>
      <c r="E46" s="3" t="str">
        <f t="shared" si="1"/>
        <v>עליה משמעותית</v>
      </c>
      <c r="F46" s="3" t="str">
        <f t="shared" si="2"/>
        <v>עודף קטן</v>
      </c>
      <c r="G46" s="1">
        <v>4.3168912909625767E-2</v>
      </c>
      <c r="H46" s="3">
        <v>4.4596012591815318E-3</v>
      </c>
      <c r="I46" s="3" t="str">
        <f t="shared" si="3"/>
        <v>עליה גדולה</v>
      </c>
      <c r="J46" s="3" t="str">
        <f t="shared" si="4"/>
        <v>עודף קטן</v>
      </c>
      <c r="K46" s="2">
        <v>-2.3233875097706247E-2</v>
      </c>
      <c r="L46" s="2">
        <v>7.4505367145892543E-4</v>
      </c>
      <c r="M46" s="3" t="str">
        <f t="shared" si="5"/>
        <v>ירידה גדולה</v>
      </c>
      <c r="N46" s="3" t="str">
        <f t="shared" si="6"/>
        <v>עודף קטן</v>
      </c>
      <c r="O46" t="b">
        <f t="shared" si="7"/>
        <v>0</v>
      </c>
      <c r="P46" t="b">
        <f t="shared" si="8"/>
        <v>0</v>
      </c>
      <c r="Q46" t="b">
        <f t="shared" si="9"/>
        <v>0</v>
      </c>
      <c r="R46">
        <f t="shared" si="10"/>
        <v>3</v>
      </c>
    </row>
    <row r="47" spans="1:18" hidden="1" x14ac:dyDescent="0.25">
      <c r="A47" s="5" t="s">
        <v>45</v>
      </c>
      <c r="B47" s="5" t="s">
        <v>304</v>
      </c>
      <c r="C47" s="1">
        <v>-0.23854848304580611</v>
      </c>
      <c r="D47" s="3">
        <v>-1.8245967741935484E-2</v>
      </c>
      <c r="E47" s="3" t="str">
        <f t="shared" si="1"/>
        <v>ירידה חריגה</v>
      </c>
      <c r="F47" s="3" t="str">
        <f t="shared" si="2"/>
        <v>גרעון</v>
      </c>
      <c r="G47" s="1">
        <v>0.24203354749687378</v>
      </c>
      <c r="H47" s="3">
        <v>-6.2491320649909739E-4</v>
      </c>
      <c r="I47" s="3" t="str">
        <f t="shared" si="3"/>
        <v>עליה חריגה</v>
      </c>
      <c r="J47" s="3" t="str">
        <f t="shared" si="4"/>
        <v>חריגה קטנה</v>
      </c>
      <c r="K47" s="2">
        <v>6.8844478606200354E-2</v>
      </c>
      <c r="L47" s="2">
        <v>-0.1061677493587746</v>
      </c>
      <c r="M47" s="3" t="str">
        <f t="shared" si="5"/>
        <v>עליה משמעותית</v>
      </c>
      <c r="N47" s="3" t="str">
        <f t="shared" si="6"/>
        <v>גרעון חריג</v>
      </c>
      <c r="O47" t="b">
        <f t="shared" si="7"/>
        <v>0</v>
      </c>
      <c r="P47" t="b">
        <f t="shared" si="8"/>
        <v>0</v>
      </c>
      <c r="Q47" t="b">
        <f t="shared" si="9"/>
        <v>1</v>
      </c>
      <c r="R47">
        <f t="shared" si="10"/>
        <v>2</v>
      </c>
    </row>
    <row r="48" spans="1:18" hidden="1" x14ac:dyDescent="0.25">
      <c r="A48" s="5" t="s">
        <v>46</v>
      </c>
      <c r="B48" s="5" t="s">
        <v>304</v>
      </c>
      <c r="C48" s="1">
        <v>4.3731504532857235E-2</v>
      </c>
      <c r="D48" s="3">
        <v>1.8406840684068407E-2</v>
      </c>
      <c r="E48" s="3" t="str">
        <f t="shared" si="1"/>
        <v>עליה גדולה</v>
      </c>
      <c r="F48" s="3" t="str">
        <f t="shared" si="2"/>
        <v>עודף</v>
      </c>
      <c r="G48" s="1">
        <v>0.26854627454157542</v>
      </c>
      <c r="H48" s="3">
        <v>3.5829093308922144E-2</v>
      </c>
      <c r="I48" s="3" t="str">
        <f t="shared" si="3"/>
        <v>עליה חריגה</v>
      </c>
      <c r="J48" s="3" t="str">
        <f t="shared" si="4"/>
        <v>עודף גדול</v>
      </c>
      <c r="K48" s="2">
        <v>2.6395257801140826E-2</v>
      </c>
      <c r="L48" s="2">
        <v>-4.3042388580146014E-3</v>
      </c>
      <c r="M48" s="3" t="str">
        <f t="shared" si="5"/>
        <v>עליה גדולה</v>
      </c>
      <c r="N48" s="3" t="str">
        <f t="shared" si="6"/>
        <v>חריגה קטנה</v>
      </c>
      <c r="O48" t="b">
        <f t="shared" si="7"/>
        <v>0</v>
      </c>
      <c r="P48" t="b">
        <f t="shared" si="8"/>
        <v>0</v>
      </c>
      <c r="Q48" t="b">
        <f t="shared" si="9"/>
        <v>0</v>
      </c>
      <c r="R48">
        <f t="shared" si="10"/>
        <v>3</v>
      </c>
    </row>
    <row r="49" spans="1:18" hidden="1" x14ac:dyDescent="0.25">
      <c r="A49" s="7" t="s">
        <v>47</v>
      </c>
      <c r="B49" s="5" t="s">
        <v>304</v>
      </c>
      <c r="C49" s="1">
        <v>0.39515725080197384</v>
      </c>
      <c r="D49" s="3">
        <v>2.8111130632729607E-3</v>
      </c>
      <c r="E49" s="3" t="str">
        <f t="shared" si="1"/>
        <v>עליה חריגה</v>
      </c>
      <c r="F49" s="3" t="str">
        <f t="shared" si="2"/>
        <v>עודף קטן</v>
      </c>
      <c r="G49" s="1">
        <v>2.9288614447640082E-2</v>
      </c>
      <c r="H49" s="3">
        <v>5.6468678733589461E-2</v>
      </c>
      <c r="I49" s="3" t="str">
        <f t="shared" si="3"/>
        <v>עליה גדולה</v>
      </c>
      <c r="J49" s="3" t="str">
        <f t="shared" si="4"/>
        <v>עודף משמעותי</v>
      </c>
      <c r="K49" s="2">
        <v>1.872235566029179E-2</v>
      </c>
      <c r="L49" s="2">
        <v>4.1873288898778968E-3</v>
      </c>
      <c r="M49" s="3" t="str">
        <f t="shared" si="5"/>
        <v>עליה</v>
      </c>
      <c r="N49" s="3" t="str">
        <f t="shared" si="6"/>
        <v>עודף קטן</v>
      </c>
      <c r="O49" t="b">
        <f t="shared" si="7"/>
        <v>0</v>
      </c>
      <c r="P49" t="b">
        <f t="shared" si="8"/>
        <v>0</v>
      </c>
      <c r="Q49" t="b">
        <f t="shared" si="9"/>
        <v>0</v>
      </c>
      <c r="R49">
        <f t="shared" si="10"/>
        <v>3</v>
      </c>
    </row>
    <row r="50" spans="1:18" hidden="1" x14ac:dyDescent="0.25">
      <c r="A50" s="5" t="s">
        <v>48</v>
      </c>
      <c r="B50" s="5" t="s">
        <v>304</v>
      </c>
      <c r="C50" s="1">
        <v>8.2359676131285031E-3</v>
      </c>
      <c r="D50" s="3">
        <v>1.4873627288148198E-4</v>
      </c>
      <c r="E50" s="3" t="str">
        <f t="shared" si="1"/>
        <v>תוספת קטנה</v>
      </c>
      <c r="F50" s="3" t="str">
        <f t="shared" si="2"/>
        <v>עודף קטן</v>
      </c>
      <c r="G50" s="1">
        <v>3.0445857753861549E-2</v>
      </c>
      <c r="H50" s="3">
        <v>1.041700293265327E-3</v>
      </c>
      <c r="I50" s="3" t="str">
        <f t="shared" si="3"/>
        <v>עליה גדולה</v>
      </c>
      <c r="J50" s="3" t="str">
        <f t="shared" si="4"/>
        <v>עודף קטן</v>
      </c>
      <c r="K50" s="2">
        <v>-1.8348917761121908E-2</v>
      </c>
      <c r="L50" s="2">
        <v>-9.9379417116809005E-3</v>
      </c>
      <c r="M50" s="3" t="str">
        <f t="shared" si="5"/>
        <v>ירידה</v>
      </c>
      <c r="N50" s="3" t="str">
        <f t="shared" si="6"/>
        <v>חריגה קטנה</v>
      </c>
      <c r="O50" t="b">
        <f t="shared" si="7"/>
        <v>0</v>
      </c>
      <c r="P50" t="b">
        <f t="shared" si="8"/>
        <v>0</v>
      </c>
      <c r="Q50" t="b">
        <f t="shared" si="9"/>
        <v>0</v>
      </c>
      <c r="R50">
        <f t="shared" si="10"/>
        <v>3</v>
      </c>
    </row>
    <row r="51" spans="1:18" hidden="1" x14ac:dyDescent="0.25">
      <c r="A51" s="5" t="s">
        <v>49</v>
      </c>
      <c r="B51" s="5" t="s">
        <v>304</v>
      </c>
      <c r="C51" s="1">
        <v>-1.6424636955433169E-2</v>
      </c>
      <c r="D51" s="3">
        <v>4.1543630994807044E-3</v>
      </c>
      <c r="E51" s="3" t="str">
        <f t="shared" si="1"/>
        <v>ירידה</v>
      </c>
      <c r="F51" s="3" t="str">
        <f t="shared" si="2"/>
        <v>עודף קטן</v>
      </c>
      <c r="G51" s="1">
        <v>-6.5359138894638846E-2</v>
      </c>
      <c r="H51" s="3">
        <v>1.0076961408559881E-3</v>
      </c>
      <c r="I51" s="3" t="str">
        <f t="shared" si="3"/>
        <v>ירידה משמעותית</v>
      </c>
      <c r="J51" s="3" t="str">
        <f t="shared" si="4"/>
        <v>עודף קטן</v>
      </c>
      <c r="K51" s="2">
        <v>-8.6125613035912041E-2</v>
      </c>
      <c r="L51" s="2">
        <v>-4.9971725005481891E-3</v>
      </c>
      <c r="M51" s="3" t="str">
        <f t="shared" si="5"/>
        <v>ירידה משמעותית</v>
      </c>
      <c r="N51" s="3" t="str">
        <f t="shared" si="6"/>
        <v>חריגה קטנה</v>
      </c>
      <c r="O51" t="b">
        <f t="shared" si="7"/>
        <v>0</v>
      </c>
      <c r="P51" t="b">
        <f t="shared" si="8"/>
        <v>0</v>
      </c>
      <c r="Q51" t="b">
        <f t="shared" si="9"/>
        <v>0</v>
      </c>
      <c r="R51">
        <f t="shared" si="10"/>
        <v>3</v>
      </c>
    </row>
    <row r="52" spans="1:18" hidden="1" x14ac:dyDescent="0.25">
      <c r="A52" s="5" t="s">
        <v>50</v>
      </c>
      <c r="B52" s="5" t="s">
        <v>304</v>
      </c>
      <c r="C52" s="1">
        <v>-3.6727701038655081E-2</v>
      </c>
      <c r="D52" s="3">
        <v>6.8919519786571814E-4</v>
      </c>
      <c r="E52" s="3" t="str">
        <f t="shared" si="1"/>
        <v>ירידה גדולה</v>
      </c>
      <c r="F52" s="3" t="str">
        <f t="shared" si="2"/>
        <v>עודף קטן</v>
      </c>
      <c r="G52" s="1"/>
      <c r="H52" s="3"/>
      <c r="I52" s="3" t="str">
        <f t="shared" si="3"/>
        <v/>
      </c>
      <c r="J52" s="3" t="str">
        <f t="shared" si="4"/>
        <v>עודף קטן</v>
      </c>
      <c r="K52" s="2"/>
      <c r="L52" s="2"/>
      <c r="M52" s="3" t="str">
        <f t="shared" si="5"/>
        <v/>
      </c>
      <c r="N52" s="3" t="str">
        <f t="shared" si="6"/>
        <v>עודף קטן</v>
      </c>
      <c r="O52" t="b">
        <f t="shared" si="7"/>
        <v>0</v>
      </c>
      <c r="P52" t="b">
        <f t="shared" si="8"/>
        <v>0</v>
      </c>
      <c r="Q52" t="b">
        <f t="shared" si="9"/>
        <v>0</v>
      </c>
      <c r="R52">
        <f t="shared" si="10"/>
        <v>1</v>
      </c>
    </row>
    <row r="53" spans="1:18" hidden="1" x14ac:dyDescent="0.25">
      <c r="A53" s="5" t="s">
        <v>51</v>
      </c>
      <c r="B53" s="5" t="s">
        <v>304</v>
      </c>
      <c r="C53" s="1">
        <v>-2.2380157576410209E-2</v>
      </c>
      <c r="D53" s="3">
        <v>3.8368343369070161E-3</v>
      </c>
      <c r="E53" s="3" t="str">
        <f t="shared" si="1"/>
        <v>ירידה גדולה</v>
      </c>
      <c r="F53" s="3" t="str">
        <f t="shared" si="2"/>
        <v>עודף קטן</v>
      </c>
      <c r="G53" s="1">
        <v>2.2911209289596224E-2</v>
      </c>
      <c r="H53" s="3">
        <v>8.1330504911516204E-3</v>
      </c>
      <c r="I53" s="3" t="str">
        <f t="shared" si="3"/>
        <v>עליה גדולה</v>
      </c>
      <c r="J53" s="3" t="str">
        <f t="shared" si="4"/>
        <v>עודף קטן</v>
      </c>
      <c r="K53" s="2">
        <v>6.242613540435582E-2</v>
      </c>
      <c r="L53" s="2">
        <v>1.2722218823248997E-2</v>
      </c>
      <c r="M53" s="3" t="str">
        <f t="shared" si="5"/>
        <v>עליה משמעותית</v>
      </c>
      <c r="N53" s="3" t="str">
        <f t="shared" si="6"/>
        <v>עודף</v>
      </c>
      <c r="O53" t="b">
        <f t="shared" si="7"/>
        <v>0</v>
      </c>
      <c r="P53" t="b">
        <f t="shared" si="8"/>
        <v>0</v>
      </c>
      <c r="Q53" t="b">
        <f t="shared" si="9"/>
        <v>0</v>
      </c>
      <c r="R53">
        <f t="shared" si="10"/>
        <v>3</v>
      </c>
    </row>
    <row r="54" spans="1:18" hidden="1" x14ac:dyDescent="0.25">
      <c r="A54" s="5" t="s">
        <v>52</v>
      </c>
      <c r="B54" s="5" t="s">
        <v>304</v>
      </c>
      <c r="C54" s="1">
        <v>1.9435096153846088E-2</v>
      </c>
      <c r="D54" s="3">
        <v>-8.6409564120400392E-2</v>
      </c>
      <c r="E54" s="3" t="str">
        <f t="shared" si="1"/>
        <v>עליה</v>
      </c>
      <c r="F54" s="3" t="str">
        <f t="shared" si="2"/>
        <v>גרעון משמעותי</v>
      </c>
      <c r="G54" s="1">
        <v>0.20140743854320609</v>
      </c>
      <c r="H54" s="3">
        <v>-0.12425935330963264</v>
      </c>
      <c r="I54" s="3" t="str">
        <f t="shared" si="3"/>
        <v>עליה חריגה</v>
      </c>
      <c r="J54" s="3" t="str">
        <f t="shared" si="4"/>
        <v>גרעון חריג</v>
      </c>
      <c r="K54" s="2">
        <v>0.16520223658412614</v>
      </c>
      <c r="L54" s="2">
        <v>-9.7968341019568736E-2</v>
      </c>
      <c r="M54" s="3" t="str">
        <f t="shared" si="5"/>
        <v>עליה חריגה</v>
      </c>
      <c r="N54" s="3" t="str">
        <f t="shared" si="6"/>
        <v>גרעון משמעותי</v>
      </c>
      <c r="O54" t="b">
        <f t="shared" si="7"/>
        <v>0</v>
      </c>
      <c r="P54" t="b">
        <f t="shared" si="8"/>
        <v>1</v>
      </c>
      <c r="Q54" t="b">
        <f t="shared" si="9"/>
        <v>1</v>
      </c>
      <c r="R54">
        <f t="shared" si="10"/>
        <v>1</v>
      </c>
    </row>
    <row r="55" spans="1:18" hidden="1" x14ac:dyDescent="0.25">
      <c r="A55" s="5" t="s">
        <v>53</v>
      </c>
      <c r="B55" s="5" t="s">
        <v>304</v>
      </c>
      <c r="C55" s="1">
        <v>-1.9004837595024693E-3</v>
      </c>
      <c r="D55" s="3">
        <v>-1.1540015002019502E-3</v>
      </c>
      <c r="E55" s="3" t="str">
        <f t="shared" si="1"/>
        <v>פספוס קטן</v>
      </c>
      <c r="F55" s="3" t="str">
        <f t="shared" si="2"/>
        <v>חריגה קטנה</v>
      </c>
      <c r="G55" s="1">
        <v>4.1826003824091851E-2</v>
      </c>
      <c r="H55" s="3">
        <v>5.6721725166322554E-2</v>
      </c>
      <c r="I55" s="3" t="str">
        <f t="shared" si="3"/>
        <v>עליה גדולה</v>
      </c>
      <c r="J55" s="3" t="str">
        <f t="shared" si="4"/>
        <v>עודף משמעותי</v>
      </c>
      <c r="K55" s="2">
        <v>4.8973242065961431E-2</v>
      </c>
      <c r="L55" s="2">
        <v>2.5390045678353207E-2</v>
      </c>
      <c r="M55" s="3" t="str">
        <f t="shared" si="5"/>
        <v>עליה גדולה</v>
      </c>
      <c r="N55" s="3" t="str">
        <f t="shared" si="6"/>
        <v>עודף גדול</v>
      </c>
      <c r="O55" t="b">
        <f t="shared" si="7"/>
        <v>0</v>
      </c>
      <c r="P55" t="b">
        <f t="shared" si="8"/>
        <v>0</v>
      </c>
      <c r="Q55" t="b">
        <f t="shared" si="9"/>
        <v>0</v>
      </c>
      <c r="R55">
        <f t="shared" si="10"/>
        <v>3</v>
      </c>
    </row>
    <row r="56" spans="1:18" hidden="1" x14ac:dyDescent="0.25">
      <c r="A56" s="5" t="s">
        <v>54</v>
      </c>
      <c r="B56" s="5" t="s">
        <v>304</v>
      </c>
      <c r="C56" s="1"/>
      <c r="D56" s="3"/>
      <c r="E56" s="3" t="str">
        <f t="shared" si="1"/>
        <v/>
      </c>
      <c r="F56" s="3" t="str">
        <f t="shared" si="2"/>
        <v>עודף קטן</v>
      </c>
      <c r="G56" s="1">
        <v>1.6176430940120223E-2</v>
      </c>
      <c r="H56" s="3">
        <v>-5.5185588071422886E-3</v>
      </c>
      <c r="I56" s="3" t="str">
        <f t="shared" si="3"/>
        <v>עליה</v>
      </c>
      <c r="J56" s="3" t="str">
        <f t="shared" si="4"/>
        <v>חריגה קטנה</v>
      </c>
      <c r="K56" s="2">
        <v>-2.2223453012281791E-2</v>
      </c>
      <c r="L56" s="2">
        <v>8.6807522374532688E-3</v>
      </c>
      <c r="M56" s="3" t="str">
        <f t="shared" si="5"/>
        <v>ירידה גדולה</v>
      </c>
      <c r="N56" s="3" t="str">
        <f t="shared" si="6"/>
        <v>עודף קטן</v>
      </c>
      <c r="O56" t="b">
        <f t="shared" si="7"/>
        <v>0</v>
      </c>
      <c r="P56" t="b">
        <f t="shared" si="8"/>
        <v>0</v>
      </c>
      <c r="Q56" t="b">
        <f t="shared" si="9"/>
        <v>0</v>
      </c>
      <c r="R56">
        <f t="shared" si="10"/>
        <v>2</v>
      </c>
    </row>
    <row r="57" spans="1:18" hidden="1" x14ac:dyDescent="0.25">
      <c r="A57" s="5" t="s">
        <v>55</v>
      </c>
      <c r="B57" s="5" t="s">
        <v>304</v>
      </c>
      <c r="C57" s="1">
        <v>3.3315600425788405E-2</v>
      </c>
      <c r="D57" s="3">
        <v>7.8832204023419096E-3</v>
      </c>
      <c r="E57" s="3" t="str">
        <f t="shared" si="1"/>
        <v>עליה גדולה</v>
      </c>
      <c r="F57" s="3" t="str">
        <f t="shared" si="2"/>
        <v>עודף קטן</v>
      </c>
      <c r="G57" s="1">
        <v>-7.1839295748267196E-3</v>
      </c>
      <c r="H57" s="3">
        <v>9.365736517809581E-4</v>
      </c>
      <c r="I57" s="3" t="str">
        <f t="shared" si="3"/>
        <v>פספוס קטן</v>
      </c>
      <c r="J57" s="3" t="str">
        <f t="shared" si="4"/>
        <v>עודף קטן</v>
      </c>
      <c r="K57" s="2">
        <v>-2.7760526396697127E-2</v>
      </c>
      <c r="L57" s="2">
        <v>-2.7812017840074969E-2</v>
      </c>
      <c r="M57" s="3" t="str">
        <f t="shared" si="5"/>
        <v>ירידה גדולה</v>
      </c>
      <c r="N57" s="3" t="str">
        <f t="shared" si="6"/>
        <v>גרעון גדול</v>
      </c>
      <c r="O57" t="b">
        <f t="shared" si="7"/>
        <v>0</v>
      </c>
      <c r="P57" t="b">
        <f t="shared" si="8"/>
        <v>0</v>
      </c>
      <c r="Q57" t="b">
        <f t="shared" si="9"/>
        <v>0</v>
      </c>
      <c r="R57">
        <f t="shared" si="10"/>
        <v>3</v>
      </c>
    </row>
    <row r="58" spans="1:18" hidden="1" x14ac:dyDescent="0.25">
      <c r="A58" s="5" t="s">
        <v>56</v>
      </c>
      <c r="B58" s="5" t="s">
        <v>304</v>
      </c>
      <c r="C58" s="1">
        <v>2.4486927931272273E-2</v>
      </c>
      <c r="D58" s="3">
        <v>5.9139437075380139E-3</v>
      </c>
      <c r="E58" s="3" t="str">
        <f t="shared" si="1"/>
        <v>עליה גדולה</v>
      </c>
      <c r="F58" s="3" t="str">
        <f t="shared" si="2"/>
        <v>עודף קטן</v>
      </c>
      <c r="G58" s="1">
        <v>1.9595117968471909E-2</v>
      </c>
      <c r="H58" s="3">
        <v>9.7735252448514463E-3</v>
      </c>
      <c r="I58" s="3" t="str">
        <f t="shared" si="3"/>
        <v>עליה</v>
      </c>
      <c r="J58" s="3" t="str">
        <f t="shared" si="4"/>
        <v>עודף קטן</v>
      </c>
      <c r="K58" s="2">
        <v>3.2551480486919804E-3</v>
      </c>
      <c r="L58" s="2">
        <v>1.8288959886403975E-2</v>
      </c>
      <c r="M58" s="3" t="str">
        <f t="shared" si="5"/>
        <v>תוספת קטנה</v>
      </c>
      <c r="N58" s="3" t="str">
        <f t="shared" si="6"/>
        <v>עודף</v>
      </c>
      <c r="O58" t="b">
        <f t="shared" si="7"/>
        <v>0</v>
      </c>
      <c r="P58" t="b">
        <f t="shared" si="8"/>
        <v>0</v>
      </c>
      <c r="Q58" t="b">
        <f t="shared" si="9"/>
        <v>0</v>
      </c>
      <c r="R58">
        <f t="shared" si="10"/>
        <v>3</v>
      </c>
    </row>
    <row r="59" spans="1:18" hidden="1" x14ac:dyDescent="0.25">
      <c r="A59" s="5" t="s">
        <v>57</v>
      </c>
      <c r="B59" s="5" t="s">
        <v>304</v>
      </c>
      <c r="C59" s="1">
        <v>4.0600425830142228E-2</v>
      </c>
      <c r="D59" s="3">
        <v>-1.6004998681188108E-3</v>
      </c>
      <c r="E59" s="3" t="str">
        <f t="shared" si="1"/>
        <v>עליה גדולה</v>
      </c>
      <c r="F59" s="3" t="str">
        <f t="shared" si="2"/>
        <v>חריגה קטנה</v>
      </c>
      <c r="G59" s="1">
        <v>2.0002398168468494E-2</v>
      </c>
      <c r="H59" s="3">
        <v>1.9957351413417901E-4</v>
      </c>
      <c r="I59" s="3" t="str">
        <f t="shared" si="3"/>
        <v>עליה גדולה</v>
      </c>
      <c r="J59" s="3" t="str">
        <f t="shared" si="4"/>
        <v>עודף קטן</v>
      </c>
      <c r="K59" s="2">
        <v>0.15228840762850959</v>
      </c>
      <c r="L59" s="2">
        <v>-8.1077401691129394E-3</v>
      </c>
      <c r="M59" s="3" t="str">
        <f t="shared" si="5"/>
        <v>עליה חריגה</v>
      </c>
      <c r="N59" s="3" t="str">
        <f t="shared" si="6"/>
        <v>חריגה קטנה</v>
      </c>
      <c r="O59" t="b">
        <f t="shared" si="7"/>
        <v>0</v>
      </c>
      <c r="P59" t="b">
        <f t="shared" si="8"/>
        <v>0</v>
      </c>
      <c r="Q59" t="b">
        <f t="shared" si="9"/>
        <v>0</v>
      </c>
      <c r="R59">
        <f t="shared" si="10"/>
        <v>3</v>
      </c>
    </row>
    <row r="60" spans="1:18" hidden="1" x14ac:dyDescent="0.25">
      <c r="A60" s="5" t="s">
        <v>58</v>
      </c>
      <c r="B60" s="5" t="s">
        <v>304</v>
      </c>
      <c r="C60" s="1">
        <v>1.3657703798548804E-2</v>
      </c>
      <c r="D60" s="3">
        <v>1.7657045840407471E-4</v>
      </c>
      <c r="E60" s="3" t="str">
        <f t="shared" si="1"/>
        <v>עליה</v>
      </c>
      <c r="F60" s="3" t="str">
        <f t="shared" si="2"/>
        <v>עודף קטן</v>
      </c>
      <c r="G60" s="1">
        <v>3.0908233352002989E-2</v>
      </c>
      <c r="H60" s="3">
        <v>2.451996625823885E-3</v>
      </c>
      <c r="I60" s="3" t="str">
        <f t="shared" si="3"/>
        <v>עליה גדולה</v>
      </c>
      <c r="J60" s="3" t="str">
        <f t="shared" si="4"/>
        <v>עודף קטן</v>
      </c>
      <c r="K60" s="2">
        <v>1.8260246509709033E-2</v>
      </c>
      <c r="L60" s="2">
        <v>1.1656668467290251E-3</v>
      </c>
      <c r="M60" s="3" t="str">
        <f t="shared" si="5"/>
        <v>עליה</v>
      </c>
      <c r="N60" s="3" t="str">
        <f t="shared" si="6"/>
        <v>עודף קטן</v>
      </c>
      <c r="O60" t="b">
        <f t="shared" si="7"/>
        <v>0</v>
      </c>
      <c r="P60" t="b">
        <f t="shared" si="8"/>
        <v>0</v>
      </c>
      <c r="Q60" t="b">
        <f t="shared" si="9"/>
        <v>0</v>
      </c>
      <c r="R60">
        <f t="shared" si="10"/>
        <v>3</v>
      </c>
    </row>
    <row r="61" spans="1:18" hidden="1" x14ac:dyDescent="0.25">
      <c r="A61" s="7" t="s">
        <v>59</v>
      </c>
      <c r="B61" s="5" t="s">
        <v>304</v>
      </c>
      <c r="C61" s="1">
        <v>-5.607767796874219E-3</v>
      </c>
      <c r="D61" s="3">
        <v>4.4384105268654376E-4</v>
      </c>
      <c r="E61" s="3" t="str">
        <f t="shared" si="1"/>
        <v>פספוס קטן</v>
      </c>
      <c r="F61" s="3" t="str">
        <f t="shared" si="2"/>
        <v>עודף קטן</v>
      </c>
      <c r="G61" s="1">
        <v>-2.2885988543927982E-2</v>
      </c>
      <c r="H61" s="3">
        <v>4.2828845227260557E-4</v>
      </c>
      <c r="I61" s="3" t="str">
        <f t="shared" si="3"/>
        <v>ירידה גדולה</v>
      </c>
      <c r="J61" s="3" t="str">
        <f t="shared" si="4"/>
        <v>עודף קטן</v>
      </c>
      <c r="K61" s="2">
        <v>1.7611953692901361E-2</v>
      </c>
      <c r="L61" s="2">
        <v>3.3070970302268666E-4</v>
      </c>
      <c r="M61" s="3" t="str">
        <f t="shared" si="5"/>
        <v>עליה</v>
      </c>
      <c r="N61" s="3" t="str">
        <f t="shared" si="6"/>
        <v>עודף קטן</v>
      </c>
      <c r="O61" t="b">
        <f t="shared" si="7"/>
        <v>0</v>
      </c>
      <c r="P61" t="b">
        <f t="shared" si="8"/>
        <v>0</v>
      </c>
      <c r="Q61" t="b">
        <f t="shared" si="9"/>
        <v>0</v>
      </c>
      <c r="R61">
        <f t="shared" si="10"/>
        <v>3</v>
      </c>
    </row>
    <row r="62" spans="1:18" hidden="1" x14ac:dyDescent="0.25">
      <c r="A62" s="7" t="s">
        <v>60</v>
      </c>
      <c r="B62" s="5" t="s">
        <v>304</v>
      </c>
      <c r="C62" s="1">
        <v>2.536413047007402E-2</v>
      </c>
      <c r="D62" s="3">
        <v>-1.7605745299329335E-3</v>
      </c>
      <c r="E62" s="3" t="str">
        <f t="shared" si="1"/>
        <v>עליה גדולה</v>
      </c>
      <c r="F62" s="3" t="str">
        <f t="shared" si="2"/>
        <v>חריגה קטנה</v>
      </c>
      <c r="G62" s="1">
        <v>5.5767657485683575E-3</v>
      </c>
      <c r="H62" s="3">
        <v>-1.0983199772200301E-3</v>
      </c>
      <c r="I62" s="3" t="str">
        <f t="shared" si="3"/>
        <v>תוספת קטנה</v>
      </c>
      <c r="J62" s="3" t="str">
        <f t="shared" si="4"/>
        <v>חריגה קטנה</v>
      </c>
      <c r="K62" s="2">
        <v>-1.2348277555602305E-2</v>
      </c>
      <c r="L62" s="2">
        <v>-2.0600980322511898E-4</v>
      </c>
      <c r="M62" s="3" t="str">
        <f t="shared" si="5"/>
        <v>ירידה</v>
      </c>
      <c r="N62" s="3" t="str">
        <f t="shared" si="6"/>
        <v>חריגה קטנה</v>
      </c>
      <c r="O62" t="b">
        <f t="shared" si="7"/>
        <v>0</v>
      </c>
      <c r="P62" t="b">
        <f t="shared" si="8"/>
        <v>0</v>
      </c>
      <c r="Q62" t="b">
        <f t="shared" si="9"/>
        <v>0</v>
      </c>
      <c r="R62">
        <f t="shared" si="10"/>
        <v>3</v>
      </c>
    </row>
    <row r="63" spans="1:18" hidden="1" x14ac:dyDescent="0.25">
      <c r="A63" s="14" t="s">
        <v>61</v>
      </c>
      <c r="B63" s="5" t="s">
        <v>304</v>
      </c>
      <c r="C63" s="1">
        <v>2.8171619145603399E-2</v>
      </c>
      <c r="D63" s="3">
        <v>-2.5859403547235575E-4</v>
      </c>
      <c r="E63" s="3" t="str">
        <f t="shared" si="1"/>
        <v>עליה גדולה</v>
      </c>
      <c r="F63" s="3" t="str">
        <f t="shared" si="2"/>
        <v>חריגה קטנה</v>
      </c>
      <c r="G63" s="1">
        <v>1.8189069638152588E-3</v>
      </c>
      <c r="H63" s="3">
        <v>3.1969116626956603E-4</v>
      </c>
      <c r="I63" s="3" t="str">
        <f t="shared" si="3"/>
        <v>תוספת קטנה</v>
      </c>
      <c r="J63" s="3" t="str">
        <f t="shared" si="4"/>
        <v>עודף קטן</v>
      </c>
      <c r="K63" s="2">
        <v>3.0306390695429286E-2</v>
      </c>
      <c r="L63" s="2">
        <v>4.1786168778134436E-4</v>
      </c>
      <c r="M63" s="3" t="str">
        <f t="shared" si="5"/>
        <v>עליה גדולה</v>
      </c>
      <c r="N63" s="3" t="str">
        <f t="shared" si="6"/>
        <v>עודף קטן</v>
      </c>
      <c r="O63" t="b">
        <f t="shared" si="7"/>
        <v>0</v>
      </c>
      <c r="P63" t="b">
        <f t="shared" si="8"/>
        <v>0</v>
      </c>
      <c r="Q63" t="b">
        <f t="shared" si="9"/>
        <v>0</v>
      </c>
      <c r="R63">
        <f t="shared" si="10"/>
        <v>3</v>
      </c>
    </row>
    <row r="64" spans="1:18" x14ac:dyDescent="0.25">
      <c r="A64" s="7" t="s">
        <v>62</v>
      </c>
      <c r="B64" s="7" t="s">
        <v>305</v>
      </c>
      <c r="C64" s="1">
        <v>-3.3244532359181345E-2</v>
      </c>
      <c r="D64" s="3">
        <v>7.0953583155949375E-4</v>
      </c>
      <c r="E64" s="3" t="str">
        <f t="shared" si="1"/>
        <v>ירידה גדולה</v>
      </c>
      <c r="F64" s="3" t="str">
        <f t="shared" si="2"/>
        <v>עודף קטן</v>
      </c>
      <c r="G64" s="1">
        <v>-2.6752660002553164E-2</v>
      </c>
      <c r="H64" s="3">
        <v>2.0695869380492619E-2</v>
      </c>
      <c r="I64" s="3" t="str">
        <f t="shared" si="3"/>
        <v>ירידה גדולה</v>
      </c>
      <c r="J64" s="3" t="str">
        <f t="shared" si="4"/>
        <v>עודף גדול</v>
      </c>
      <c r="K64" s="2">
        <v>-4.0073001635859806E-2</v>
      </c>
      <c r="L64" s="2">
        <v>5.2979364711337818E-3</v>
      </c>
      <c r="M64" s="3" t="str">
        <f t="shared" si="5"/>
        <v>ירידה גדולה</v>
      </c>
      <c r="N64" s="3" t="str">
        <f t="shared" si="6"/>
        <v>עודף קטן</v>
      </c>
      <c r="O64" t="b">
        <f t="shared" si="7"/>
        <v>0</v>
      </c>
      <c r="P64" t="b">
        <f t="shared" si="8"/>
        <v>0</v>
      </c>
      <c r="Q64" t="b">
        <f t="shared" si="9"/>
        <v>0</v>
      </c>
      <c r="R64">
        <f t="shared" si="10"/>
        <v>3</v>
      </c>
    </row>
    <row r="65" spans="1:18" hidden="1" x14ac:dyDescent="0.25">
      <c r="A65" s="5" t="s">
        <v>63</v>
      </c>
      <c r="B65" s="5" t="s">
        <v>304</v>
      </c>
      <c r="C65" s="1">
        <v>3.6184701492537386E-2</v>
      </c>
      <c r="D65" s="3">
        <v>5.6716391037009699E-4</v>
      </c>
      <c r="E65" s="3" t="str">
        <f t="shared" si="1"/>
        <v>עליה גדולה</v>
      </c>
      <c r="F65" s="3" t="str">
        <f t="shared" si="2"/>
        <v>עודף קטן</v>
      </c>
      <c r="G65" s="1">
        <v>7.6885406464251016E-3</v>
      </c>
      <c r="H65" s="3">
        <v>5.2485785099868785E-4</v>
      </c>
      <c r="I65" s="3" t="str">
        <f t="shared" si="3"/>
        <v>תוספת קטנה</v>
      </c>
      <c r="J65" s="3" t="str">
        <f t="shared" si="4"/>
        <v>עודף קטן</v>
      </c>
      <c r="K65" s="2">
        <v>1.0051706308169539E-2</v>
      </c>
      <c r="L65" s="2">
        <v>1.3617003849619132E-3</v>
      </c>
      <c r="M65" s="3" t="str">
        <f t="shared" si="5"/>
        <v>עליה</v>
      </c>
      <c r="N65" s="3" t="str">
        <f t="shared" si="6"/>
        <v>עודף קטן</v>
      </c>
      <c r="O65" t="b">
        <f t="shared" si="7"/>
        <v>0</v>
      </c>
      <c r="P65" t="b">
        <f t="shared" si="8"/>
        <v>0</v>
      </c>
      <c r="Q65" t="b">
        <f t="shared" si="9"/>
        <v>0</v>
      </c>
      <c r="R65">
        <f t="shared" si="10"/>
        <v>3</v>
      </c>
    </row>
    <row r="66" spans="1:18" x14ac:dyDescent="0.25">
      <c r="A66" s="7" t="s">
        <v>64</v>
      </c>
      <c r="B66" s="7" t="s">
        <v>305</v>
      </c>
      <c r="C66" s="1">
        <v>7.3286104510426719E-2</v>
      </c>
      <c r="D66" s="3">
        <v>1.2414906164000909E-3</v>
      </c>
      <c r="E66" s="3" t="str">
        <f t="shared" si="1"/>
        <v>עליה משמעותית</v>
      </c>
      <c r="F66" s="3" t="str">
        <f t="shared" si="2"/>
        <v>עודף קטן</v>
      </c>
      <c r="G66" s="1">
        <v>2.0616329861277816E-2</v>
      </c>
      <c r="H66" s="3">
        <v>4.6560846560846558E-3</v>
      </c>
      <c r="I66" s="3" t="str">
        <f t="shared" si="3"/>
        <v>עליה גדולה</v>
      </c>
      <c r="J66" s="3" t="str">
        <f t="shared" si="4"/>
        <v>עודף קטן</v>
      </c>
      <c r="K66" s="2">
        <v>2.0413800030131046E-2</v>
      </c>
      <c r="L66" s="2">
        <v>5.8072295086001131E-3</v>
      </c>
      <c r="M66" s="3" t="str">
        <f t="shared" si="5"/>
        <v>עליה גדולה</v>
      </c>
      <c r="N66" s="3" t="str">
        <f t="shared" si="6"/>
        <v>עודף קטן</v>
      </c>
      <c r="O66" t="b">
        <f t="shared" si="7"/>
        <v>0</v>
      </c>
      <c r="P66" t="b">
        <f t="shared" si="8"/>
        <v>0</v>
      </c>
      <c r="Q66" t="b">
        <f t="shared" si="9"/>
        <v>0</v>
      </c>
      <c r="R66">
        <f t="shared" si="10"/>
        <v>3</v>
      </c>
    </row>
    <row r="67" spans="1:18" hidden="1" x14ac:dyDescent="0.25">
      <c r="A67" s="5" t="s">
        <v>65</v>
      </c>
      <c r="B67" s="5" t="s">
        <v>304</v>
      </c>
      <c r="C67" s="1">
        <v>2.7944926058133701E-2</v>
      </c>
      <c r="D67" s="3">
        <v>9.8389390481859983E-4</v>
      </c>
      <c r="E67" s="3" t="str">
        <f t="shared" si="1"/>
        <v>עליה גדולה</v>
      </c>
      <c r="F67" s="3" t="str">
        <f t="shared" si="2"/>
        <v>עודף קטן</v>
      </c>
      <c r="G67" s="1">
        <v>-5.3320076422194163E-3</v>
      </c>
      <c r="H67" s="3">
        <v>-5.8799894160190512E-4</v>
      </c>
      <c r="I67" s="3" t="str">
        <f t="shared" si="3"/>
        <v>פספוס קטן</v>
      </c>
      <c r="J67" s="3" t="str">
        <f t="shared" si="4"/>
        <v>חריגה קטנה</v>
      </c>
      <c r="K67" s="2">
        <v>-1.6027701643375192E-2</v>
      </c>
      <c r="L67" s="2">
        <v>-1.9211811366606296E-2</v>
      </c>
      <c r="M67" s="3" t="str">
        <f t="shared" si="5"/>
        <v>ירידה</v>
      </c>
      <c r="N67" s="3" t="str">
        <f t="shared" si="6"/>
        <v>גרעון</v>
      </c>
      <c r="O67" t="b">
        <f t="shared" si="7"/>
        <v>0</v>
      </c>
      <c r="P67" t="b">
        <f t="shared" si="8"/>
        <v>0</v>
      </c>
      <c r="Q67" t="b">
        <f t="shared" si="9"/>
        <v>0</v>
      </c>
      <c r="R67">
        <f t="shared" si="10"/>
        <v>3</v>
      </c>
    </row>
    <row r="68" spans="1:18" hidden="1" x14ac:dyDescent="0.25">
      <c r="A68" s="5" t="s">
        <v>66</v>
      </c>
      <c r="B68" s="5" t="s">
        <v>304</v>
      </c>
      <c r="C68" s="1">
        <v>-6.4830393806403208E-3</v>
      </c>
      <c r="D68" s="3">
        <v>-0.28911653244907626</v>
      </c>
      <c r="E68" s="3" t="str">
        <f t="shared" ref="E68:E131" si="11">IF(ISBLANK($C68),"",VLOOKUP($C68,$G$267:$J$276,4,TRUE))</f>
        <v>פספוס קטן</v>
      </c>
      <c r="F68" s="3" t="str">
        <f t="shared" ref="F68:F131" si="12">VLOOKUP($D68,$G$267:$J$276,3,TRUE)</f>
        <v>גרעון חריג</v>
      </c>
      <c r="G68" s="1">
        <v>0.36473059671833297</v>
      </c>
      <c r="H68" s="3">
        <v>-0.14240545825186171</v>
      </c>
      <c r="I68" s="3" t="str">
        <f t="shared" ref="I68:I131" si="13">IF(ISBLANK($G68),"",VLOOKUP($G68,$G$267:$J$276,4,TRUE))</f>
        <v>עליה חריגה</v>
      </c>
      <c r="J68" s="3" t="str">
        <f t="shared" ref="J68:J131" si="14">VLOOKUP($H68,$G$267:$J$276,3,TRUE)</f>
        <v>גרעון חריג</v>
      </c>
      <c r="K68" s="2">
        <v>0.54233977715287507</v>
      </c>
      <c r="L68" s="2">
        <v>-9.6471754968150442E-2</v>
      </c>
      <c r="M68" s="3" t="str">
        <f t="shared" ref="M68:M131" si="15">IF(ISBLANK($K68),"",VLOOKUP($K68,$G$267:$J$276,4,TRUE))</f>
        <v>עליה חריגה</v>
      </c>
      <c r="N68" s="3" t="str">
        <f t="shared" ref="N68:N131" si="16">VLOOKUP($L68,$G$267:$J$276,3,TRUE)</f>
        <v>גרעון משמעותי</v>
      </c>
      <c r="O68" t="b">
        <f t="shared" ref="O68:O131" si="17">IF(AND(C68&gt;0.02,D68&lt;-0.02),TRUE,FALSE)</f>
        <v>0</v>
      </c>
      <c r="P68" t="b">
        <f t="shared" ref="P68:P131" si="18">IF(AND(G68&gt;0.02,H68&lt;-0.02),TRUE,FALSE)</f>
        <v>1</v>
      </c>
      <c r="Q68" t="b">
        <f t="shared" ref="Q68:Q131" si="19">IF(AND(K68&gt;0.02,L68&lt;-0.02),TRUE,FALSE)</f>
        <v>1</v>
      </c>
      <c r="R68">
        <f t="shared" si="10"/>
        <v>1</v>
      </c>
    </row>
    <row r="69" spans="1:18" hidden="1" x14ac:dyDescent="0.25">
      <c r="A69" s="5" t="s">
        <v>67</v>
      </c>
      <c r="B69" s="5" t="s">
        <v>304</v>
      </c>
      <c r="C69" s="1">
        <v>1.9104538087520329E-2</v>
      </c>
      <c r="D69" s="3">
        <v>7.3554261177265765E-4</v>
      </c>
      <c r="E69" s="3" t="str">
        <f t="shared" si="11"/>
        <v>עליה</v>
      </c>
      <c r="F69" s="3" t="str">
        <f t="shared" si="12"/>
        <v>עודף קטן</v>
      </c>
      <c r="G69" s="1">
        <v>3.0178420487515067E-2</v>
      </c>
      <c r="H69" s="3">
        <v>3.1046258925799442E-3</v>
      </c>
      <c r="I69" s="3" t="str">
        <f t="shared" si="13"/>
        <v>עליה גדולה</v>
      </c>
      <c r="J69" s="3" t="str">
        <f t="shared" si="14"/>
        <v>עודף קטן</v>
      </c>
      <c r="K69" s="2">
        <v>2.5953235665082008E-2</v>
      </c>
      <c r="L69" s="2">
        <v>1.6478320487966335E-2</v>
      </c>
      <c r="M69" s="3" t="str">
        <f t="shared" si="15"/>
        <v>עליה גדולה</v>
      </c>
      <c r="N69" s="3" t="str">
        <f t="shared" si="16"/>
        <v>עודף</v>
      </c>
      <c r="O69" t="b">
        <f t="shared" si="17"/>
        <v>0</v>
      </c>
      <c r="P69" t="b">
        <f t="shared" si="18"/>
        <v>0</v>
      </c>
      <c r="Q69" t="b">
        <f t="shared" si="19"/>
        <v>0</v>
      </c>
      <c r="R69">
        <f t="shared" si="10"/>
        <v>3</v>
      </c>
    </row>
    <row r="70" spans="1:18" hidden="1" x14ac:dyDescent="0.25">
      <c r="A70" s="5" t="s">
        <v>68</v>
      </c>
      <c r="B70" s="5" t="s">
        <v>304</v>
      </c>
      <c r="C70" s="1">
        <v>4.424878291746337E-2</v>
      </c>
      <c r="D70" s="3">
        <v>-6.1545089471173818E-5</v>
      </c>
      <c r="E70" s="3" t="str">
        <f t="shared" si="11"/>
        <v>עליה גדולה</v>
      </c>
      <c r="F70" s="3" t="str">
        <f t="shared" si="12"/>
        <v>חריגה קטנה</v>
      </c>
      <c r="G70" s="1">
        <v>2.0791066548180304E-3</v>
      </c>
      <c r="H70" s="3">
        <v>2.2923115535848741E-3</v>
      </c>
      <c r="I70" s="3" t="str">
        <f t="shared" si="13"/>
        <v>תוספת קטנה</v>
      </c>
      <c r="J70" s="3" t="str">
        <f t="shared" si="14"/>
        <v>עודף קטן</v>
      </c>
      <c r="K70" s="2">
        <v>-3.584579675747368E-2</v>
      </c>
      <c r="L70" s="2">
        <v>9.0502651727695623E-5</v>
      </c>
      <c r="M70" s="3" t="str">
        <f t="shared" si="15"/>
        <v>ירידה גדולה</v>
      </c>
      <c r="N70" s="3" t="str">
        <f t="shared" si="16"/>
        <v>עודף קטן</v>
      </c>
      <c r="O70" t="b">
        <f t="shared" si="17"/>
        <v>0</v>
      </c>
      <c r="P70" t="b">
        <f t="shared" si="18"/>
        <v>0</v>
      </c>
      <c r="Q70" t="b">
        <f t="shared" si="19"/>
        <v>0</v>
      </c>
      <c r="R70">
        <f t="shared" si="10"/>
        <v>3</v>
      </c>
    </row>
    <row r="71" spans="1:18" hidden="1" x14ac:dyDescent="0.25">
      <c r="A71" s="5" t="s">
        <v>69</v>
      </c>
      <c r="B71" s="5" t="s">
        <v>304</v>
      </c>
      <c r="C71" s="1">
        <v>8.5108569080074581E-3</v>
      </c>
      <c r="D71" s="3">
        <v>2.3517226155909871E-2</v>
      </c>
      <c r="E71" s="3" t="str">
        <f t="shared" si="11"/>
        <v>תוספת קטנה</v>
      </c>
      <c r="F71" s="3" t="str">
        <f t="shared" si="12"/>
        <v>עודף גדול</v>
      </c>
      <c r="G71" s="1">
        <v>0.16007679629059424</v>
      </c>
      <c r="H71" s="3">
        <v>-1.3786319848865712E-2</v>
      </c>
      <c r="I71" s="3" t="str">
        <f t="shared" si="13"/>
        <v>עליה חריגה</v>
      </c>
      <c r="J71" s="3" t="str">
        <f t="shared" si="14"/>
        <v>גרעון</v>
      </c>
      <c r="K71" s="2">
        <v>-8.4208162577892542E-2</v>
      </c>
      <c r="L71" s="2">
        <v>-2.5950673287153396E-3</v>
      </c>
      <c r="M71" s="3" t="str">
        <f t="shared" si="15"/>
        <v>ירידה משמעותית</v>
      </c>
      <c r="N71" s="3" t="str">
        <f t="shared" si="16"/>
        <v>חריגה קטנה</v>
      </c>
      <c r="O71" t="b">
        <f t="shared" si="17"/>
        <v>0</v>
      </c>
      <c r="P71" t="b">
        <f t="shared" si="18"/>
        <v>0</v>
      </c>
      <c r="Q71" t="b">
        <f t="shared" si="19"/>
        <v>0</v>
      </c>
      <c r="R71">
        <f t="shared" si="10"/>
        <v>3</v>
      </c>
    </row>
    <row r="72" spans="1:18" hidden="1" x14ac:dyDescent="0.25">
      <c r="A72" s="6" t="s">
        <v>70</v>
      </c>
      <c r="B72" s="5" t="s">
        <v>304</v>
      </c>
      <c r="C72" s="1">
        <v>2.482340323236798E-2</v>
      </c>
      <c r="D72" s="3">
        <v>3.3633824367922281E-3</v>
      </c>
      <c r="E72" s="3" t="str">
        <f t="shared" si="11"/>
        <v>עליה גדולה</v>
      </c>
      <c r="F72" s="3" t="str">
        <f t="shared" si="12"/>
        <v>עודף קטן</v>
      </c>
      <c r="G72" s="1">
        <v>7.0429040998717385E-2</v>
      </c>
      <c r="H72" s="3">
        <v>5.5165133231618042E-2</v>
      </c>
      <c r="I72" s="3" t="str">
        <f t="shared" si="13"/>
        <v>עליה משמעותית</v>
      </c>
      <c r="J72" s="3" t="str">
        <f t="shared" si="14"/>
        <v>עודף משמעותי</v>
      </c>
      <c r="K72" s="2">
        <v>1.3358090092309816E-2</v>
      </c>
      <c r="L72" s="2">
        <v>8.7272158878748136E-3</v>
      </c>
      <c r="M72" s="3" t="str">
        <f t="shared" si="15"/>
        <v>עליה</v>
      </c>
      <c r="N72" s="3" t="str">
        <f t="shared" si="16"/>
        <v>עודף קטן</v>
      </c>
      <c r="O72" t="b">
        <f t="shared" si="17"/>
        <v>0</v>
      </c>
      <c r="P72" t="b">
        <f t="shared" si="18"/>
        <v>0</v>
      </c>
      <c r="Q72" t="b">
        <f t="shared" si="19"/>
        <v>0</v>
      </c>
      <c r="R72">
        <f t="shared" si="10"/>
        <v>3</v>
      </c>
    </row>
    <row r="73" spans="1:18" x14ac:dyDescent="0.25">
      <c r="A73" s="7" t="s">
        <v>71</v>
      </c>
      <c r="B73" s="7" t="s">
        <v>305</v>
      </c>
      <c r="C73" s="1">
        <v>-8.685910382423101E-2</v>
      </c>
      <c r="D73" s="3">
        <v>3.9698443064871034E-4</v>
      </c>
      <c r="E73" s="3" t="str">
        <f t="shared" si="11"/>
        <v>ירידה משמעותית</v>
      </c>
      <c r="F73" s="3" t="str">
        <f t="shared" si="12"/>
        <v>עודף קטן</v>
      </c>
      <c r="G73" s="1">
        <v>-9.0008066070396131E-2</v>
      </c>
      <c r="H73" s="3">
        <v>2.9023363807865332E-4</v>
      </c>
      <c r="I73" s="3" t="str">
        <f t="shared" si="13"/>
        <v>ירידה משמעותית</v>
      </c>
      <c r="J73" s="3" t="str">
        <f t="shared" si="14"/>
        <v>עודף קטן</v>
      </c>
      <c r="K73" s="2">
        <v>-4.9714584188337074E-2</v>
      </c>
      <c r="L73" s="2">
        <v>3.3764551147405823E-4</v>
      </c>
      <c r="M73" s="3" t="str">
        <f t="shared" si="15"/>
        <v>ירידה גדולה</v>
      </c>
      <c r="N73" s="3" t="str">
        <f t="shared" si="16"/>
        <v>עודף קטן</v>
      </c>
      <c r="O73" t="b">
        <f t="shared" si="17"/>
        <v>0</v>
      </c>
      <c r="P73" t="b">
        <f t="shared" si="18"/>
        <v>0</v>
      </c>
      <c r="Q73" t="b">
        <f t="shared" si="19"/>
        <v>0</v>
      </c>
      <c r="R73">
        <f t="shared" si="10"/>
        <v>3</v>
      </c>
    </row>
    <row r="74" spans="1:18" hidden="1" x14ac:dyDescent="0.25">
      <c r="A74" s="7" t="s">
        <v>72</v>
      </c>
      <c r="B74" s="5" t="s">
        <v>304</v>
      </c>
      <c r="C74" s="1">
        <v>1.422494304624311E-2</v>
      </c>
      <c r="D74" s="3">
        <v>-3.8829422003161709E-2</v>
      </c>
      <c r="E74" s="3" t="str">
        <f t="shared" si="11"/>
        <v>עליה</v>
      </c>
      <c r="F74" s="3" t="str">
        <f t="shared" si="12"/>
        <v>גרעון גדול</v>
      </c>
      <c r="G74" s="1">
        <v>-1.2107913914437551E-3</v>
      </c>
      <c r="H74" s="3">
        <v>4.439258985230927E-4</v>
      </c>
      <c r="I74" s="3" t="str">
        <f t="shared" si="13"/>
        <v>פספוס קטן</v>
      </c>
      <c r="J74" s="3" t="str">
        <f t="shared" si="14"/>
        <v>עודף קטן</v>
      </c>
      <c r="K74" s="2">
        <v>-2.4069290030908297E-2</v>
      </c>
      <c r="L74" s="2">
        <v>-5.7917065503834748E-2</v>
      </c>
      <c r="M74" s="3" t="str">
        <f t="shared" si="15"/>
        <v>ירידה גדולה</v>
      </c>
      <c r="N74" s="3" t="str">
        <f t="shared" si="16"/>
        <v>גרעון משמעותי</v>
      </c>
      <c r="O74" t="b">
        <f t="shared" si="17"/>
        <v>0</v>
      </c>
      <c r="P74" t="b">
        <f t="shared" si="18"/>
        <v>0</v>
      </c>
      <c r="Q74" t="b">
        <f t="shared" si="19"/>
        <v>0</v>
      </c>
      <c r="R74">
        <f t="shared" si="10"/>
        <v>3</v>
      </c>
    </row>
    <row r="75" spans="1:18" hidden="1" x14ac:dyDescent="0.25">
      <c r="A75" s="7" t="s">
        <v>73</v>
      </c>
      <c r="B75" s="5" t="s">
        <v>304</v>
      </c>
      <c r="C75" s="1">
        <v>2.8029325237366232E-2</v>
      </c>
      <c r="D75" s="3">
        <v>8.6410653925331034E-5</v>
      </c>
      <c r="E75" s="3" t="str">
        <f t="shared" si="11"/>
        <v>עליה גדולה</v>
      </c>
      <c r="F75" s="3" t="str">
        <f t="shared" si="12"/>
        <v>עודף קטן</v>
      </c>
      <c r="G75" s="1">
        <v>1.3007086820846281E-2</v>
      </c>
      <c r="H75" s="3">
        <v>5.422004702269565E-4</v>
      </c>
      <c r="I75" s="3" t="str">
        <f t="shared" si="13"/>
        <v>עליה</v>
      </c>
      <c r="J75" s="3" t="str">
        <f t="shared" si="14"/>
        <v>עודף קטן</v>
      </c>
      <c r="K75" s="2">
        <v>2.24813849282679E-2</v>
      </c>
      <c r="L75" s="2">
        <v>4.6356687760756366E-4</v>
      </c>
      <c r="M75" s="3" t="str">
        <f t="shared" si="15"/>
        <v>עליה גדולה</v>
      </c>
      <c r="N75" s="3" t="str">
        <f t="shared" si="16"/>
        <v>עודף קטן</v>
      </c>
      <c r="O75" t="b">
        <f t="shared" si="17"/>
        <v>0</v>
      </c>
      <c r="P75" t="b">
        <f t="shared" si="18"/>
        <v>0</v>
      </c>
      <c r="Q75" t="b">
        <f t="shared" si="19"/>
        <v>0</v>
      </c>
      <c r="R75">
        <f t="shared" si="10"/>
        <v>3</v>
      </c>
    </row>
    <row r="76" spans="1:18" hidden="1" x14ac:dyDescent="0.25">
      <c r="A76" s="7" t="s">
        <v>74</v>
      </c>
      <c r="B76" s="5" t="s">
        <v>304</v>
      </c>
      <c r="C76" s="1">
        <v>2.8618488779081686E-2</v>
      </c>
      <c r="D76" s="3">
        <v>-3.7666496833830701E-3</v>
      </c>
      <c r="E76" s="3" t="str">
        <f t="shared" si="11"/>
        <v>עליה גדולה</v>
      </c>
      <c r="F76" s="3" t="str">
        <f t="shared" si="12"/>
        <v>חריגה קטנה</v>
      </c>
      <c r="G76" s="1">
        <v>1.5413063914629044E-2</v>
      </c>
      <c r="H76" s="3">
        <v>-4.4865860234197755E-3</v>
      </c>
      <c r="I76" s="3" t="str">
        <f t="shared" si="13"/>
        <v>עליה</v>
      </c>
      <c r="J76" s="3" t="str">
        <f t="shared" si="14"/>
        <v>חריגה קטנה</v>
      </c>
      <c r="K76" s="2">
        <v>6.0678398934103095E-2</v>
      </c>
      <c r="L76" s="2">
        <v>-4.3860567361038421E-3</v>
      </c>
      <c r="M76" s="3" t="str">
        <f t="shared" si="15"/>
        <v>עליה משמעותית</v>
      </c>
      <c r="N76" s="3" t="str">
        <f t="shared" si="16"/>
        <v>חריגה קטנה</v>
      </c>
      <c r="O76" t="b">
        <f t="shared" si="17"/>
        <v>0</v>
      </c>
      <c r="P76" t="b">
        <f t="shared" si="18"/>
        <v>0</v>
      </c>
      <c r="Q76" t="b">
        <f t="shared" si="19"/>
        <v>0</v>
      </c>
      <c r="R76">
        <f t="shared" si="10"/>
        <v>3</v>
      </c>
    </row>
    <row r="77" spans="1:18" x14ac:dyDescent="0.25">
      <c r="A77" s="5" t="s">
        <v>75</v>
      </c>
      <c r="B77" s="5" t="s">
        <v>305</v>
      </c>
      <c r="C77" s="1">
        <v>-5.0408581753673687E-3</v>
      </c>
      <c r="D77" s="3">
        <v>4.0998980542033886E-3</v>
      </c>
      <c r="E77" s="3" t="str">
        <f t="shared" si="11"/>
        <v>פספוס קטן</v>
      </c>
      <c r="F77" s="3" t="str">
        <f t="shared" si="12"/>
        <v>עודף קטן</v>
      </c>
      <c r="G77" s="1">
        <v>1.2761298372718777E-2</v>
      </c>
      <c r="H77" s="3">
        <v>4.6993167729085603E-3</v>
      </c>
      <c r="I77" s="3" t="str">
        <f t="shared" si="13"/>
        <v>עליה</v>
      </c>
      <c r="J77" s="3" t="str">
        <f t="shared" si="14"/>
        <v>עודף קטן</v>
      </c>
      <c r="K77" s="2">
        <v>-3.3852149861704817E-2</v>
      </c>
      <c r="L77" s="2">
        <v>5.1166337442776202E-3</v>
      </c>
      <c r="M77" s="3" t="str">
        <f t="shared" si="15"/>
        <v>ירידה גדולה</v>
      </c>
      <c r="N77" s="3" t="str">
        <f t="shared" si="16"/>
        <v>עודף קטן</v>
      </c>
      <c r="O77" t="b">
        <f t="shared" si="17"/>
        <v>0</v>
      </c>
      <c r="P77" t="b">
        <f t="shared" si="18"/>
        <v>0</v>
      </c>
      <c r="Q77" t="b">
        <f t="shared" si="19"/>
        <v>0</v>
      </c>
      <c r="R77">
        <f t="shared" si="10"/>
        <v>3</v>
      </c>
    </row>
    <row r="78" spans="1:18" hidden="1" x14ac:dyDescent="0.25">
      <c r="A78" s="7" t="s">
        <v>76</v>
      </c>
      <c r="B78" s="5" t="s">
        <v>304</v>
      </c>
      <c r="C78" s="1">
        <v>4.4379606879606959E-2</v>
      </c>
      <c r="D78" s="3">
        <v>7.7719663074757913E-4</v>
      </c>
      <c r="E78" s="3" t="str">
        <f t="shared" si="11"/>
        <v>עליה גדולה</v>
      </c>
      <c r="F78" s="3" t="str">
        <f t="shared" si="12"/>
        <v>עודף קטן</v>
      </c>
      <c r="G78" s="1">
        <v>4.6964317191710014E-2</v>
      </c>
      <c r="H78" s="3">
        <v>-2.3090244371752936E-3</v>
      </c>
      <c r="I78" s="3" t="str">
        <f t="shared" si="13"/>
        <v>עליה גדולה</v>
      </c>
      <c r="J78" s="3" t="str">
        <f t="shared" si="14"/>
        <v>חריגה קטנה</v>
      </c>
      <c r="K78" s="2">
        <v>9.9715924035983061E-2</v>
      </c>
      <c r="L78" s="2">
        <v>3.8508455117319236E-3</v>
      </c>
      <c r="M78" s="3" t="str">
        <f t="shared" si="15"/>
        <v>עליה משמעותית</v>
      </c>
      <c r="N78" s="3" t="str">
        <f t="shared" si="16"/>
        <v>עודף קטן</v>
      </c>
      <c r="O78" t="b">
        <f t="shared" si="17"/>
        <v>0</v>
      </c>
      <c r="P78" t="b">
        <f t="shared" si="18"/>
        <v>0</v>
      </c>
      <c r="Q78" t="b">
        <f t="shared" si="19"/>
        <v>0</v>
      </c>
      <c r="R78">
        <f t="shared" si="10"/>
        <v>3</v>
      </c>
    </row>
    <row r="79" spans="1:18" hidden="1" x14ac:dyDescent="0.25">
      <c r="A79" s="5" t="s">
        <v>77</v>
      </c>
      <c r="B79" s="5" t="s">
        <v>304</v>
      </c>
      <c r="C79" s="1">
        <v>1.5639558099294515E-2</v>
      </c>
      <c r="D79" s="3">
        <v>3.6039578009304765E-3</v>
      </c>
      <c r="E79" s="3" t="str">
        <f t="shared" si="11"/>
        <v>עליה</v>
      </c>
      <c r="F79" s="3" t="str">
        <f t="shared" si="12"/>
        <v>עודף קטן</v>
      </c>
      <c r="G79" s="1">
        <v>4.3338346916646175E-2</v>
      </c>
      <c r="H79" s="3">
        <v>6.3698538286174064E-3</v>
      </c>
      <c r="I79" s="3" t="str">
        <f t="shared" si="13"/>
        <v>עליה גדולה</v>
      </c>
      <c r="J79" s="3" t="str">
        <f t="shared" si="14"/>
        <v>עודף קטן</v>
      </c>
      <c r="K79" s="2">
        <v>-6.0563380281690171E-2</v>
      </c>
      <c r="L79" s="2">
        <v>-6.8144499178981938E-2</v>
      </c>
      <c r="M79" s="3" t="str">
        <f t="shared" si="15"/>
        <v>ירידה משמעותית</v>
      </c>
      <c r="N79" s="3" t="str">
        <f t="shared" si="16"/>
        <v>גרעון משמעותי</v>
      </c>
      <c r="O79" t="b">
        <f t="shared" si="17"/>
        <v>0</v>
      </c>
      <c r="P79" t="b">
        <f t="shared" si="18"/>
        <v>0</v>
      </c>
      <c r="Q79" t="b">
        <f t="shared" si="19"/>
        <v>0</v>
      </c>
      <c r="R79">
        <f t="shared" si="10"/>
        <v>3</v>
      </c>
    </row>
    <row r="80" spans="1:18" hidden="1" x14ac:dyDescent="0.25">
      <c r="A80" s="14" t="s">
        <v>78</v>
      </c>
      <c r="B80" s="5" t="s">
        <v>304</v>
      </c>
      <c r="C80" s="1">
        <v>7.2615002500990844E-3</v>
      </c>
      <c r="D80" s="3">
        <v>-4.9659234905304972E-4</v>
      </c>
      <c r="E80" s="3" t="str">
        <f t="shared" si="11"/>
        <v>תוספת קטנה</v>
      </c>
      <c r="F80" s="3" t="str">
        <f t="shared" si="12"/>
        <v>חריגה קטנה</v>
      </c>
      <c r="G80" s="1">
        <v>4.4755162932195169E-3</v>
      </c>
      <c r="H80" s="3">
        <v>9.7071357154644373E-6</v>
      </c>
      <c r="I80" s="3" t="str">
        <f t="shared" si="13"/>
        <v>תוספת קטנה</v>
      </c>
      <c r="J80" s="3" t="str">
        <f t="shared" si="14"/>
        <v>עודף קטן</v>
      </c>
      <c r="K80" s="2">
        <v>1.8463083877448438E-2</v>
      </c>
      <c r="L80" s="2">
        <v>1.4893281256164437E-3</v>
      </c>
      <c r="M80" s="3" t="str">
        <f t="shared" si="15"/>
        <v>עליה</v>
      </c>
      <c r="N80" s="3" t="str">
        <f t="shared" si="16"/>
        <v>עודף קטן</v>
      </c>
      <c r="O80" t="b">
        <f t="shared" si="17"/>
        <v>0</v>
      </c>
      <c r="P80" t="b">
        <f t="shared" si="18"/>
        <v>0</v>
      </c>
      <c r="Q80" t="b">
        <f t="shared" si="19"/>
        <v>0</v>
      </c>
      <c r="R80">
        <f t="shared" si="10"/>
        <v>3</v>
      </c>
    </row>
    <row r="81" spans="1:18" x14ac:dyDescent="0.25">
      <c r="A81" s="6" t="s">
        <v>79</v>
      </c>
      <c r="B81" s="6" t="s">
        <v>305</v>
      </c>
      <c r="C81" s="1">
        <v>-4.2959042696411043E-3</v>
      </c>
      <c r="D81" s="3">
        <v>3.5599383366636414E-2</v>
      </c>
      <c r="E81" s="3" t="str">
        <f t="shared" si="11"/>
        <v>פספוס קטן</v>
      </c>
      <c r="F81" s="3" t="str">
        <f t="shared" si="12"/>
        <v>עודף גדול</v>
      </c>
      <c r="G81" s="1">
        <v>1.4006500331035454E-2</v>
      </c>
      <c r="H81" s="3">
        <v>1.973615872026592E-2</v>
      </c>
      <c r="I81" s="3" t="str">
        <f t="shared" si="13"/>
        <v>עליה</v>
      </c>
      <c r="J81" s="3" t="str">
        <f t="shared" si="14"/>
        <v>עודף</v>
      </c>
      <c r="K81" s="2">
        <v>2.099913300846068E-2</v>
      </c>
      <c r="L81" s="2">
        <v>2.051687485725329E-2</v>
      </c>
      <c r="M81" s="3" t="str">
        <f t="shared" si="15"/>
        <v>עליה גדולה</v>
      </c>
      <c r="N81" s="3" t="str">
        <f t="shared" si="16"/>
        <v>עודף גדול</v>
      </c>
      <c r="O81" t="b">
        <f t="shared" si="17"/>
        <v>0</v>
      </c>
      <c r="P81" t="b">
        <f t="shared" si="18"/>
        <v>0</v>
      </c>
      <c r="Q81" t="b">
        <f t="shared" si="19"/>
        <v>0</v>
      </c>
      <c r="R81">
        <f t="shared" si="10"/>
        <v>3</v>
      </c>
    </row>
    <row r="82" spans="1:18" hidden="1" x14ac:dyDescent="0.25">
      <c r="A82" s="7" t="s">
        <v>80</v>
      </c>
      <c r="B82" s="5" t="s">
        <v>304</v>
      </c>
      <c r="C82" s="1">
        <v>2.9962546816486579E-4</v>
      </c>
      <c r="D82" s="3">
        <v>4.7653409941862837E-5</v>
      </c>
      <c r="E82" s="3" t="str">
        <f t="shared" si="11"/>
        <v>תוספת קטנה</v>
      </c>
      <c r="F82" s="3" t="str">
        <f t="shared" si="12"/>
        <v>עודף קטן</v>
      </c>
      <c r="G82" s="1">
        <v>5.5570059299594465E-3</v>
      </c>
      <c r="H82" s="3">
        <v>1.9286403085824494E-4</v>
      </c>
      <c r="I82" s="3" t="str">
        <f t="shared" si="13"/>
        <v>תוספת קטנה</v>
      </c>
      <c r="J82" s="3" t="str">
        <f t="shared" si="14"/>
        <v>עודף קטן</v>
      </c>
      <c r="K82" s="2">
        <v>4.7639071531239585E-2</v>
      </c>
      <c r="L82" s="2">
        <v>4.3786990885008062E-5</v>
      </c>
      <c r="M82" s="3" t="str">
        <f t="shared" si="15"/>
        <v>עליה גדולה</v>
      </c>
      <c r="N82" s="3" t="str">
        <f t="shared" si="16"/>
        <v>עודף קטן</v>
      </c>
      <c r="O82" t="b">
        <f t="shared" si="17"/>
        <v>0</v>
      </c>
      <c r="P82" t="b">
        <f t="shared" si="18"/>
        <v>0</v>
      </c>
      <c r="Q82" t="b">
        <f t="shared" si="19"/>
        <v>0</v>
      </c>
      <c r="R82">
        <f t="shared" si="10"/>
        <v>3</v>
      </c>
    </row>
    <row r="83" spans="1:18" hidden="1" x14ac:dyDescent="0.25">
      <c r="A83" s="5" t="s">
        <v>81</v>
      </c>
      <c r="B83" s="5" t="s">
        <v>304</v>
      </c>
      <c r="C83" s="1">
        <v>-2.3734876803730098E-2</v>
      </c>
      <c r="D83" s="3">
        <v>-4.3827325689112129E-2</v>
      </c>
      <c r="E83" s="3" t="str">
        <f t="shared" si="11"/>
        <v>ירידה גדולה</v>
      </c>
      <c r="F83" s="3" t="str">
        <f t="shared" si="12"/>
        <v>גרעון גדול</v>
      </c>
      <c r="G83" s="1">
        <v>4.8546684898846504E-2</v>
      </c>
      <c r="H83" s="3">
        <v>-4.8285270986036062E-3</v>
      </c>
      <c r="I83" s="3" t="str">
        <f t="shared" si="13"/>
        <v>עליה גדולה</v>
      </c>
      <c r="J83" s="3" t="str">
        <f t="shared" si="14"/>
        <v>חריגה קטנה</v>
      </c>
      <c r="K83" s="2">
        <v>-1.646706586826352E-2</v>
      </c>
      <c r="L83" s="2">
        <v>-0.15440407650056251</v>
      </c>
      <c r="M83" s="3" t="str">
        <f t="shared" si="15"/>
        <v>ירידה</v>
      </c>
      <c r="N83" s="3" t="str">
        <f t="shared" si="16"/>
        <v>גרעון חריג</v>
      </c>
      <c r="O83" t="b">
        <f t="shared" si="17"/>
        <v>0</v>
      </c>
      <c r="P83" t="b">
        <f t="shared" si="18"/>
        <v>0</v>
      </c>
      <c r="Q83" t="b">
        <f t="shared" si="19"/>
        <v>0</v>
      </c>
      <c r="R83">
        <f t="shared" si="10"/>
        <v>3</v>
      </c>
    </row>
    <row r="84" spans="1:18" hidden="1" x14ac:dyDescent="0.25">
      <c r="A84" s="5" t="s">
        <v>82</v>
      </c>
      <c r="B84" s="5" t="s">
        <v>304</v>
      </c>
      <c r="C84" s="1">
        <v>0.13513781479278197</v>
      </c>
      <c r="D84" s="3">
        <v>2.3291699420618975E-3</v>
      </c>
      <c r="E84" s="3" t="str">
        <f t="shared" si="11"/>
        <v>עליה חריגה</v>
      </c>
      <c r="F84" s="3" t="str">
        <f t="shared" si="12"/>
        <v>עודף קטן</v>
      </c>
      <c r="G84" s="1">
        <v>0.15971519200917861</v>
      </c>
      <c r="H84" s="3">
        <v>0.1249454418482847</v>
      </c>
      <c r="I84" s="3" t="str">
        <f t="shared" si="13"/>
        <v>עליה חריגה</v>
      </c>
      <c r="J84" s="3" t="str">
        <f t="shared" si="14"/>
        <v>עודף חריג</v>
      </c>
      <c r="K84" s="2">
        <v>-9.0706093311229141E-2</v>
      </c>
      <c r="L84" s="2">
        <v>2.5301384134543831E-3</v>
      </c>
      <c r="M84" s="3" t="str">
        <f t="shared" si="15"/>
        <v>ירידה משמעותית</v>
      </c>
      <c r="N84" s="3" t="str">
        <f t="shared" si="16"/>
        <v>עודף קטן</v>
      </c>
      <c r="O84" t="b">
        <f t="shared" si="17"/>
        <v>0</v>
      </c>
      <c r="P84" t="b">
        <f t="shared" si="18"/>
        <v>0</v>
      </c>
      <c r="Q84" t="b">
        <f t="shared" si="19"/>
        <v>0</v>
      </c>
      <c r="R84">
        <f t="shared" si="10"/>
        <v>3</v>
      </c>
    </row>
    <row r="85" spans="1:18" hidden="1" x14ac:dyDescent="0.25">
      <c r="A85" s="5" t="s">
        <v>83</v>
      </c>
      <c r="B85" s="5" t="s">
        <v>304</v>
      </c>
      <c r="C85" s="1">
        <v>1.3923191749219743E-2</v>
      </c>
      <c r="D85" s="3">
        <v>7.2273676321002196E-4</v>
      </c>
      <c r="E85" s="3" t="str">
        <f t="shared" si="11"/>
        <v>עליה</v>
      </c>
      <c r="F85" s="3" t="str">
        <f t="shared" si="12"/>
        <v>עודף קטן</v>
      </c>
      <c r="G85" s="1">
        <v>8.3518591116070073E-2</v>
      </c>
      <c r="H85" s="3">
        <v>3.4888406971669735E-2</v>
      </c>
      <c r="I85" s="3" t="str">
        <f t="shared" si="13"/>
        <v>עליה משמעותית</v>
      </c>
      <c r="J85" s="3" t="str">
        <f t="shared" si="14"/>
        <v>עודף גדול</v>
      </c>
      <c r="K85" s="2">
        <v>6.7910616693076298E-2</v>
      </c>
      <c r="L85" s="2">
        <v>1.3324046876419466E-3</v>
      </c>
      <c r="M85" s="3" t="str">
        <f t="shared" si="15"/>
        <v>עליה משמעותית</v>
      </c>
      <c r="N85" s="3" t="str">
        <f t="shared" si="16"/>
        <v>עודף קטן</v>
      </c>
      <c r="O85" t="b">
        <f t="shared" si="17"/>
        <v>0</v>
      </c>
      <c r="P85" t="b">
        <f t="shared" si="18"/>
        <v>0</v>
      </c>
      <c r="Q85" t="b">
        <f t="shared" si="19"/>
        <v>0</v>
      </c>
      <c r="R85">
        <f t="shared" si="10"/>
        <v>3</v>
      </c>
    </row>
    <row r="86" spans="1:18" hidden="1" x14ac:dyDescent="0.25">
      <c r="A86" s="7" t="s">
        <v>84</v>
      </c>
      <c r="B86" s="5" t="s">
        <v>304</v>
      </c>
      <c r="C86" s="1">
        <v>-8.9048663445523424E-3</v>
      </c>
      <c r="D86" s="3">
        <v>1.6139498510840084E-2</v>
      </c>
      <c r="E86" s="3" t="str">
        <f t="shared" si="11"/>
        <v>פספוס קטן</v>
      </c>
      <c r="F86" s="3" t="str">
        <f t="shared" si="12"/>
        <v>עודף</v>
      </c>
      <c r="G86" s="1">
        <v>-1.1336653428313248E-2</v>
      </c>
      <c r="H86" s="3">
        <v>1.9479484372841371E-2</v>
      </c>
      <c r="I86" s="3" t="str">
        <f t="shared" si="13"/>
        <v>ירידה</v>
      </c>
      <c r="J86" s="3" t="str">
        <f t="shared" si="14"/>
        <v>עודף</v>
      </c>
      <c r="K86" s="2">
        <v>-1.5367716909436391E-2</v>
      </c>
      <c r="L86" s="2">
        <v>3.0612142347466911E-2</v>
      </c>
      <c r="M86" s="3" t="str">
        <f t="shared" si="15"/>
        <v>ירידה</v>
      </c>
      <c r="N86" s="3" t="str">
        <f t="shared" si="16"/>
        <v>עודף גדול</v>
      </c>
      <c r="O86" t="b">
        <f t="shared" si="17"/>
        <v>0</v>
      </c>
      <c r="P86" t="b">
        <f t="shared" si="18"/>
        <v>0</v>
      </c>
      <c r="Q86" t="b">
        <f t="shared" si="19"/>
        <v>0</v>
      </c>
      <c r="R86">
        <f t="shared" si="10"/>
        <v>3</v>
      </c>
    </row>
    <row r="87" spans="1:18" hidden="1" x14ac:dyDescent="0.25">
      <c r="A87" s="7" t="s">
        <v>85</v>
      </c>
      <c r="B87" s="5" t="s">
        <v>304</v>
      </c>
      <c r="C87" s="1">
        <v>2.8118040089086804E-2</v>
      </c>
      <c r="D87" s="3">
        <v>-6.024911995667479E-3</v>
      </c>
      <c r="E87" s="3" t="str">
        <f t="shared" si="11"/>
        <v>עליה גדולה</v>
      </c>
      <c r="F87" s="3" t="str">
        <f t="shared" si="12"/>
        <v>חריגה קטנה</v>
      </c>
      <c r="G87" s="1">
        <v>9.7827889238932819E-3</v>
      </c>
      <c r="H87" s="3">
        <v>-2.0069330414157999E-3</v>
      </c>
      <c r="I87" s="3" t="str">
        <f t="shared" si="13"/>
        <v>תוספת קטנה</v>
      </c>
      <c r="J87" s="3" t="str">
        <f t="shared" si="14"/>
        <v>חריגה קטנה</v>
      </c>
      <c r="K87" s="2">
        <v>1.1634755182891476E-2</v>
      </c>
      <c r="L87" s="2">
        <v>-3.1560186775716616E-3</v>
      </c>
      <c r="M87" s="3" t="str">
        <f t="shared" si="15"/>
        <v>עליה</v>
      </c>
      <c r="N87" s="3" t="str">
        <f t="shared" si="16"/>
        <v>חריגה קטנה</v>
      </c>
      <c r="O87" t="b">
        <f t="shared" si="17"/>
        <v>0</v>
      </c>
      <c r="P87" t="b">
        <f t="shared" si="18"/>
        <v>0</v>
      </c>
      <c r="Q87" t="b">
        <f t="shared" si="19"/>
        <v>0</v>
      </c>
      <c r="R87">
        <f t="shared" si="10"/>
        <v>3</v>
      </c>
    </row>
    <row r="88" spans="1:18" hidden="1" x14ac:dyDescent="0.25">
      <c r="A88" s="7" t="s">
        <v>86</v>
      </c>
      <c r="B88" s="5" t="s">
        <v>304</v>
      </c>
      <c r="C88" s="1">
        <v>-4.3753478333657947E-3</v>
      </c>
      <c r="D88" s="3">
        <v>1</v>
      </c>
      <c r="E88" s="3" t="str">
        <f t="shared" si="11"/>
        <v>פספוס קטן</v>
      </c>
      <c r="F88" s="3" t="str">
        <f t="shared" si="12"/>
        <v>עודף חריג</v>
      </c>
      <c r="G88" s="1">
        <v>4.5290032280151937E-3</v>
      </c>
      <c r="H88" s="3">
        <v>5.6965908095001603E-4</v>
      </c>
      <c r="I88" s="3" t="str">
        <f t="shared" si="13"/>
        <v>תוספת קטנה</v>
      </c>
      <c r="J88" s="3" t="str">
        <f t="shared" si="14"/>
        <v>עודף קטן</v>
      </c>
      <c r="K88" s="2">
        <v>6.5700033599545016E-3</v>
      </c>
      <c r="L88" s="2">
        <v>1.2992615264525538E-3</v>
      </c>
      <c r="M88" s="3" t="str">
        <f t="shared" si="15"/>
        <v>תוספת קטנה</v>
      </c>
      <c r="N88" s="3" t="str">
        <f t="shared" si="16"/>
        <v>עודף קטן</v>
      </c>
      <c r="O88" t="b">
        <f t="shared" si="17"/>
        <v>0</v>
      </c>
      <c r="P88" t="b">
        <f t="shared" si="18"/>
        <v>0</v>
      </c>
      <c r="Q88" t="b">
        <f t="shared" si="19"/>
        <v>0</v>
      </c>
      <c r="R88">
        <f t="shared" ref="R88:R151" si="20">COUNTIFS(O88:Q88,FALSE)-COUNTBLANK(K88)-COUNTBLANK(G88)-COUNTBLANK(C88)</f>
        <v>3</v>
      </c>
    </row>
    <row r="89" spans="1:18" hidden="1" x14ac:dyDescent="0.25">
      <c r="A89" s="5" t="s">
        <v>87</v>
      </c>
      <c r="B89" s="5" t="s">
        <v>304</v>
      </c>
      <c r="C89" s="1">
        <v>4.3336796676507916E-2</v>
      </c>
      <c r="D89" s="3">
        <v>1.6650042927124893E-3</v>
      </c>
      <c r="E89" s="3" t="str">
        <f t="shared" si="11"/>
        <v>עליה גדולה</v>
      </c>
      <c r="F89" s="3" t="str">
        <f t="shared" si="12"/>
        <v>עודף קטן</v>
      </c>
      <c r="G89" s="1">
        <v>4.1355385321052651E-2</v>
      </c>
      <c r="H89" s="3">
        <v>1.7281212925132183E-3</v>
      </c>
      <c r="I89" s="3" t="str">
        <f t="shared" si="13"/>
        <v>עליה גדולה</v>
      </c>
      <c r="J89" s="3" t="str">
        <f t="shared" si="14"/>
        <v>עודף קטן</v>
      </c>
      <c r="K89" s="2">
        <v>1.0363098162122553E-2</v>
      </c>
      <c r="L89" s="2">
        <v>3.6958230023717857E-4</v>
      </c>
      <c r="M89" s="3" t="str">
        <f t="shared" si="15"/>
        <v>עליה</v>
      </c>
      <c r="N89" s="3" t="str">
        <f t="shared" si="16"/>
        <v>עודף קטן</v>
      </c>
      <c r="O89" t="b">
        <f t="shared" si="17"/>
        <v>0</v>
      </c>
      <c r="P89" t="b">
        <f t="shared" si="18"/>
        <v>0</v>
      </c>
      <c r="Q89" t="b">
        <f t="shared" si="19"/>
        <v>0</v>
      </c>
      <c r="R89">
        <f t="shared" si="20"/>
        <v>3</v>
      </c>
    </row>
    <row r="90" spans="1:18" x14ac:dyDescent="0.25">
      <c r="A90" s="5" t="s">
        <v>88</v>
      </c>
      <c r="B90" s="5" t="s">
        <v>305</v>
      </c>
      <c r="C90" s="1">
        <v>-2.4620585778883153E-2</v>
      </c>
      <c r="D90" s="3">
        <v>2.7543211234674729E-3</v>
      </c>
      <c r="E90" s="3" t="str">
        <f t="shared" si="11"/>
        <v>ירידה גדולה</v>
      </c>
      <c r="F90" s="3" t="str">
        <f t="shared" si="12"/>
        <v>עודף קטן</v>
      </c>
      <c r="G90" s="1">
        <v>-4.2499839687669905E-2</v>
      </c>
      <c r="H90" s="3">
        <v>3.2050501501198524E-3</v>
      </c>
      <c r="I90" s="3" t="str">
        <f t="shared" si="13"/>
        <v>ירידה גדולה</v>
      </c>
      <c r="J90" s="3" t="str">
        <f t="shared" si="14"/>
        <v>עודף קטן</v>
      </c>
      <c r="K90" s="2">
        <v>-3.755416592346994E-2</v>
      </c>
      <c r="L90" s="2">
        <v>1.3200006904339468E-3</v>
      </c>
      <c r="M90" s="3" t="str">
        <f t="shared" si="15"/>
        <v>ירידה גדולה</v>
      </c>
      <c r="N90" s="3" t="str">
        <f t="shared" si="16"/>
        <v>עודף קטן</v>
      </c>
      <c r="O90" t="b">
        <f t="shared" si="17"/>
        <v>0</v>
      </c>
      <c r="P90" t="b">
        <f t="shared" si="18"/>
        <v>0</v>
      </c>
      <c r="Q90" t="b">
        <f t="shared" si="19"/>
        <v>0</v>
      </c>
      <c r="R90">
        <f t="shared" si="20"/>
        <v>3</v>
      </c>
    </row>
    <row r="91" spans="1:18" hidden="1" x14ac:dyDescent="0.25">
      <c r="A91" s="7" t="s">
        <v>89</v>
      </c>
      <c r="B91" s="5" t="s">
        <v>304</v>
      </c>
      <c r="C91" s="1">
        <v>1.0370197647376456E-2</v>
      </c>
      <c r="D91" s="3">
        <v>-3.0190031398604371E-2</v>
      </c>
      <c r="E91" s="3" t="str">
        <f t="shared" si="11"/>
        <v>עליה</v>
      </c>
      <c r="F91" s="3" t="str">
        <f t="shared" si="12"/>
        <v>גרעון גדול</v>
      </c>
      <c r="G91" s="1">
        <v>4.1264349318742566E-2</v>
      </c>
      <c r="H91" s="3">
        <v>5.8600038637388117E-4</v>
      </c>
      <c r="I91" s="3" t="str">
        <f t="shared" si="13"/>
        <v>עליה גדולה</v>
      </c>
      <c r="J91" s="3" t="str">
        <f t="shared" si="14"/>
        <v>עודף קטן</v>
      </c>
      <c r="K91" s="2">
        <v>-1.4777977140758125E-2</v>
      </c>
      <c r="L91" s="2">
        <v>-8.3028608302860834E-3</v>
      </c>
      <c r="M91" s="3" t="str">
        <f t="shared" si="15"/>
        <v>ירידה</v>
      </c>
      <c r="N91" s="3" t="str">
        <f t="shared" si="16"/>
        <v>חריגה קטנה</v>
      </c>
      <c r="O91" t="b">
        <f t="shared" si="17"/>
        <v>0</v>
      </c>
      <c r="P91" t="b">
        <f t="shared" si="18"/>
        <v>0</v>
      </c>
      <c r="Q91" t="b">
        <f t="shared" si="19"/>
        <v>0</v>
      </c>
      <c r="R91">
        <f t="shared" si="20"/>
        <v>3</v>
      </c>
    </row>
    <row r="92" spans="1:18" hidden="1" x14ac:dyDescent="0.25">
      <c r="A92" s="7" t="s">
        <v>90</v>
      </c>
      <c r="B92" s="5" t="s">
        <v>304</v>
      </c>
      <c r="C92" s="1">
        <v>6.4534563772594478E-2</v>
      </c>
      <c r="D92" s="3">
        <v>1.3559996023461576E-3</v>
      </c>
      <c r="E92" s="3" t="str">
        <f t="shared" si="11"/>
        <v>עליה משמעותית</v>
      </c>
      <c r="F92" s="3" t="str">
        <f t="shared" si="12"/>
        <v>עודף קטן</v>
      </c>
      <c r="G92" s="1">
        <v>4.799964058674222E-2</v>
      </c>
      <c r="H92" s="3">
        <v>2.1220136409038494E-3</v>
      </c>
      <c r="I92" s="3" t="str">
        <f t="shared" si="13"/>
        <v>עליה גדולה</v>
      </c>
      <c r="J92" s="3" t="str">
        <f t="shared" si="14"/>
        <v>עודף קטן</v>
      </c>
      <c r="K92" s="2">
        <v>2.6422449517781832E-2</v>
      </c>
      <c r="L92" s="2">
        <v>2.6783895201228009E-3</v>
      </c>
      <c r="M92" s="3" t="str">
        <f t="shared" si="15"/>
        <v>עליה גדולה</v>
      </c>
      <c r="N92" s="3" t="str">
        <f t="shared" si="16"/>
        <v>עודף קטן</v>
      </c>
      <c r="O92" t="b">
        <f t="shared" si="17"/>
        <v>0</v>
      </c>
      <c r="P92" t="b">
        <f t="shared" si="18"/>
        <v>0</v>
      </c>
      <c r="Q92" t="b">
        <f t="shared" si="19"/>
        <v>0</v>
      </c>
      <c r="R92">
        <f t="shared" si="20"/>
        <v>3</v>
      </c>
    </row>
    <row r="93" spans="1:18" x14ac:dyDescent="0.25">
      <c r="A93" s="7" t="s">
        <v>91</v>
      </c>
      <c r="B93" s="7" t="s">
        <v>305</v>
      </c>
      <c r="C93" s="1">
        <v>1.7499204581610028E-2</v>
      </c>
      <c r="D93" s="3">
        <v>5.2335341167176856E-3</v>
      </c>
      <c r="E93" s="3" t="str">
        <f t="shared" si="11"/>
        <v>עליה</v>
      </c>
      <c r="F93" s="3" t="str">
        <f t="shared" si="12"/>
        <v>עודף קטן</v>
      </c>
      <c r="G93" s="1">
        <v>0.14447091436739301</v>
      </c>
      <c r="H93" s="3">
        <v>4.3145210124742643E-4</v>
      </c>
      <c r="I93" s="3" t="str">
        <f t="shared" si="13"/>
        <v>עליה חריגה</v>
      </c>
      <c r="J93" s="3" t="str">
        <f t="shared" si="14"/>
        <v>עודף קטן</v>
      </c>
      <c r="K93" s="2">
        <v>-1.5148966311036349E-2</v>
      </c>
      <c r="L93" s="2">
        <v>9.8890626966574967E-5</v>
      </c>
      <c r="M93" s="3" t="str">
        <f t="shared" si="15"/>
        <v>ירידה</v>
      </c>
      <c r="N93" s="3" t="str">
        <f t="shared" si="16"/>
        <v>עודף קטן</v>
      </c>
      <c r="O93" t="b">
        <f t="shared" si="17"/>
        <v>0</v>
      </c>
      <c r="P93" t="b">
        <f t="shared" si="18"/>
        <v>0</v>
      </c>
      <c r="Q93" t="b">
        <f t="shared" si="19"/>
        <v>0</v>
      </c>
      <c r="R93">
        <f t="shared" si="20"/>
        <v>3</v>
      </c>
    </row>
    <row r="94" spans="1:18" hidden="1" x14ac:dyDescent="0.25">
      <c r="A94" s="5" t="s">
        <v>92</v>
      </c>
      <c r="B94" s="5" t="s">
        <v>304</v>
      </c>
      <c r="C94" s="1">
        <v>0.16102174124987823</v>
      </c>
      <c r="D94" s="3">
        <v>4.2770210884010996E-3</v>
      </c>
      <c r="E94" s="3" t="str">
        <f t="shared" si="11"/>
        <v>עליה חריגה</v>
      </c>
      <c r="F94" s="3" t="str">
        <f t="shared" si="12"/>
        <v>עודף קטן</v>
      </c>
      <c r="G94" s="1">
        <v>5.8893364426542361E-2</v>
      </c>
      <c r="H94" s="3">
        <v>-3.6117562264755348E-2</v>
      </c>
      <c r="I94" s="3" t="str">
        <f t="shared" si="13"/>
        <v>עליה משמעותית</v>
      </c>
      <c r="J94" s="3" t="str">
        <f t="shared" si="14"/>
        <v>גרעון גדול</v>
      </c>
      <c r="K94" s="2">
        <v>6.039493407568286E-2</v>
      </c>
      <c r="L94" s="2">
        <v>2.6685322351481755E-4</v>
      </c>
      <c r="M94" s="3" t="str">
        <f t="shared" si="15"/>
        <v>עליה משמעותית</v>
      </c>
      <c r="N94" s="3" t="str">
        <f t="shared" si="16"/>
        <v>עודף קטן</v>
      </c>
      <c r="O94" t="b">
        <f t="shared" si="17"/>
        <v>0</v>
      </c>
      <c r="P94" t="b">
        <f t="shared" si="18"/>
        <v>1</v>
      </c>
      <c r="Q94" t="b">
        <f t="shared" si="19"/>
        <v>0</v>
      </c>
      <c r="R94">
        <f t="shared" si="20"/>
        <v>2</v>
      </c>
    </row>
    <row r="95" spans="1:18" hidden="1" x14ac:dyDescent="0.25">
      <c r="A95" s="5" t="s">
        <v>93</v>
      </c>
      <c r="B95" s="5" t="s">
        <v>304</v>
      </c>
      <c r="C95" s="1">
        <v>-9.3197599393703978E-3</v>
      </c>
      <c r="D95" s="3">
        <v>9.0972997560269614E-4</v>
      </c>
      <c r="E95" s="3" t="str">
        <f t="shared" si="11"/>
        <v>פספוס קטן</v>
      </c>
      <c r="F95" s="3" t="str">
        <f t="shared" si="12"/>
        <v>עודף קטן</v>
      </c>
      <c r="G95" s="1">
        <v>6.3186813186813184E-2</v>
      </c>
      <c r="H95" s="3">
        <v>4.9178961407018423E-3</v>
      </c>
      <c r="I95" s="3" t="str">
        <f t="shared" si="13"/>
        <v>עליה משמעותית</v>
      </c>
      <c r="J95" s="3" t="str">
        <f t="shared" si="14"/>
        <v>עודף קטן</v>
      </c>
      <c r="K95" s="2">
        <v>-3.7480381362880344E-2</v>
      </c>
      <c r="L95" s="2">
        <v>2.4337413906398307E-4</v>
      </c>
      <c r="M95" s="3" t="str">
        <f t="shared" si="15"/>
        <v>ירידה גדולה</v>
      </c>
      <c r="N95" s="3" t="str">
        <f t="shared" si="16"/>
        <v>עודף קטן</v>
      </c>
      <c r="O95" t="b">
        <f t="shared" si="17"/>
        <v>0</v>
      </c>
      <c r="P95" t="b">
        <f t="shared" si="18"/>
        <v>0</v>
      </c>
      <c r="Q95" t="b">
        <f t="shared" si="19"/>
        <v>0</v>
      </c>
      <c r="R95">
        <f t="shared" si="20"/>
        <v>3</v>
      </c>
    </row>
    <row r="96" spans="1:18" x14ac:dyDescent="0.25">
      <c r="A96" s="5" t="s">
        <v>94</v>
      </c>
      <c r="B96" s="5" t="s">
        <v>305</v>
      </c>
      <c r="C96" s="1">
        <v>-4.5600555337542703E-3</v>
      </c>
      <c r="D96" s="3">
        <v>3.8096766907890194E-3</v>
      </c>
      <c r="E96" s="3" t="str">
        <f t="shared" si="11"/>
        <v>פספוס קטן</v>
      </c>
      <c r="F96" s="3" t="str">
        <f t="shared" si="12"/>
        <v>עודף קטן</v>
      </c>
      <c r="G96" s="1">
        <v>-7.0109127083427536E-3</v>
      </c>
      <c r="H96" s="3">
        <v>7.804409782302328E-4</v>
      </c>
      <c r="I96" s="3" t="str">
        <f t="shared" si="13"/>
        <v>פספוס קטן</v>
      </c>
      <c r="J96" s="3" t="str">
        <f t="shared" si="14"/>
        <v>עודף קטן</v>
      </c>
      <c r="K96" s="2">
        <v>-5.6973428308932927E-3</v>
      </c>
      <c r="L96" s="2">
        <v>8.7519824960350084E-4</v>
      </c>
      <c r="M96" s="3" t="str">
        <f t="shared" si="15"/>
        <v>פספוס קטן</v>
      </c>
      <c r="N96" s="3" t="str">
        <f t="shared" si="16"/>
        <v>עודף קטן</v>
      </c>
      <c r="O96" t="b">
        <f t="shared" si="17"/>
        <v>0</v>
      </c>
      <c r="P96" t="b">
        <f t="shared" si="18"/>
        <v>0</v>
      </c>
      <c r="Q96" t="b">
        <f t="shared" si="19"/>
        <v>0</v>
      </c>
      <c r="R96">
        <f t="shared" si="20"/>
        <v>3</v>
      </c>
    </row>
    <row r="97" spans="1:18" hidden="1" x14ac:dyDescent="0.25">
      <c r="A97" s="5" t="s">
        <v>95</v>
      </c>
      <c r="B97" s="5" t="s">
        <v>304</v>
      </c>
      <c r="C97" s="1">
        <v>8.6875956709724367E-3</v>
      </c>
      <c r="D97" s="3">
        <v>1.238002688995088E-3</v>
      </c>
      <c r="E97" s="3" t="str">
        <f t="shared" si="11"/>
        <v>תוספת קטנה</v>
      </c>
      <c r="F97" s="3" t="str">
        <f t="shared" si="12"/>
        <v>עודף קטן</v>
      </c>
      <c r="G97" s="1">
        <v>-4.5440940382574624E-2</v>
      </c>
      <c r="H97" s="3">
        <v>8.2665830506542005E-4</v>
      </c>
      <c r="I97" s="3" t="str">
        <f t="shared" si="13"/>
        <v>ירידה גדולה</v>
      </c>
      <c r="J97" s="3" t="str">
        <f t="shared" si="14"/>
        <v>עודף קטן</v>
      </c>
      <c r="K97" s="2">
        <v>3.6618152871025433E-2</v>
      </c>
      <c r="L97" s="2">
        <v>5.1291710737934133E-3</v>
      </c>
      <c r="M97" s="3" t="str">
        <f t="shared" si="15"/>
        <v>עליה גדולה</v>
      </c>
      <c r="N97" s="3" t="str">
        <f t="shared" si="16"/>
        <v>עודף קטן</v>
      </c>
      <c r="O97" t="b">
        <f t="shared" si="17"/>
        <v>0</v>
      </c>
      <c r="P97" t="b">
        <f t="shared" si="18"/>
        <v>0</v>
      </c>
      <c r="Q97" t="b">
        <f t="shared" si="19"/>
        <v>0</v>
      </c>
      <c r="R97">
        <f t="shared" si="20"/>
        <v>3</v>
      </c>
    </row>
    <row r="98" spans="1:18" hidden="1" x14ac:dyDescent="0.25">
      <c r="A98" s="5" t="s">
        <v>96</v>
      </c>
      <c r="B98" s="5" t="s">
        <v>304</v>
      </c>
      <c r="C98" s="1">
        <v>1.6070625040176534E-3</v>
      </c>
      <c r="D98" s="3">
        <v>-5.1985281533458841E-2</v>
      </c>
      <c r="E98" s="3" t="str">
        <f t="shared" si="11"/>
        <v>תוספת קטנה</v>
      </c>
      <c r="F98" s="3" t="str">
        <f t="shared" si="12"/>
        <v>גרעון משמעותי</v>
      </c>
      <c r="G98" s="1">
        <v>0.89658821382959308</v>
      </c>
      <c r="H98" s="3">
        <v>0.20938510081576112</v>
      </c>
      <c r="I98" s="3" t="str">
        <f t="shared" si="13"/>
        <v>עליה חריגה</v>
      </c>
      <c r="J98" s="3" t="str">
        <f t="shared" si="14"/>
        <v>עודף חריג</v>
      </c>
      <c r="K98" s="2"/>
      <c r="L98" s="2"/>
      <c r="M98" s="3" t="str">
        <f t="shared" si="15"/>
        <v/>
      </c>
      <c r="N98" s="3" t="str">
        <f t="shared" si="16"/>
        <v>עודף קטן</v>
      </c>
      <c r="O98" t="b">
        <f t="shared" si="17"/>
        <v>0</v>
      </c>
      <c r="P98" t="b">
        <f t="shared" si="18"/>
        <v>0</v>
      </c>
      <c r="Q98" t="b">
        <f t="shared" si="19"/>
        <v>0</v>
      </c>
      <c r="R98">
        <f t="shared" si="20"/>
        <v>2</v>
      </c>
    </row>
    <row r="99" spans="1:18" hidden="1" x14ac:dyDescent="0.25">
      <c r="A99" s="5" t="s">
        <v>97</v>
      </c>
      <c r="B99" s="5" t="s">
        <v>304</v>
      </c>
      <c r="C99" s="1">
        <v>3.9943563880883826E-2</v>
      </c>
      <c r="D99" s="3">
        <v>-1.1350187341596762E-2</v>
      </c>
      <c r="E99" s="3" t="str">
        <f t="shared" si="11"/>
        <v>עליה גדולה</v>
      </c>
      <c r="F99" s="3" t="str">
        <f t="shared" si="12"/>
        <v>גרעון</v>
      </c>
      <c r="G99" s="1">
        <v>3.7571011475001637E-3</v>
      </c>
      <c r="H99" s="3">
        <v>-8.5568043086814649E-2</v>
      </c>
      <c r="I99" s="3" t="str">
        <f t="shared" si="13"/>
        <v>תוספת קטנה</v>
      </c>
      <c r="J99" s="3" t="str">
        <f t="shared" si="14"/>
        <v>גרעון משמעותי</v>
      </c>
      <c r="K99" s="2">
        <v>-0.13683216686300326</v>
      </c>
      <c r="L99" s="2">
        <v>-0.11667385843259642</v>
      </c>
      <c r="M99" s="3" t="str">
        <f t="shared" si="15"/>
        <v>ירידה חריגה</v>
      </c>
      <c r="N99" s="3" t="str">
        <f t="shared" si="16"/>
        <v>גרעון חריג</v>
      </c>
      <c r="O99" t="b">
        <f t="shared" si="17"/>
        <v>0</v>
      </c>
      <c r="P99" t="b">
        <f t="shared" si="18"/>
        <v>0</v>
      </c>
      <c r="Q99" t="b">
        <f t="shared" si="19"/>
        <v>0</v>
      </c>
      <c r="R99">
        <f t="shared" si="20"/>
        <v>3</v>
      </c>
    </row>
    <row r="100" spans="1:18" hidden="1" x14ac:dyDescent="0.25">
      <c r="A100" s="5" t="s">
        <v>98</v>
      </c>
      <c r="B100" s="5" t="s">
        <v>304</v>
      </c>
      <c r="C100" s="1">
        <v>8.9739170401011092E-2</v>
      </c>
      <c r="D100" s="3">
        <v>-9.2524251370729657E-3</v>
      </c>
      <c r="E100" s="3" t="str">
        <f t="shared" si="11"/>
        <v>עליה משמעותית</v>
      </c>
      <c r="F100" s="3" t="str">
        <f t="shared" si="12"/>
        <v>חריגה קטנה</v>
      </c>
      <c r="G100" s="1">
        <v>0.30784543325526936</v>
      </c>
      <c r="H100" s="3">
        <v>-8.8862028829796765E-3</v>
      </c>
      <c r="I100" s="3" t="str">
        <f t="shared" si="13"/>
        <v>עליה חריגה</v>
      </c>
      <c r="J100" s="3" t="str">
        <f t="shared" si="14"/>
        <v>חריגה קטנה</v>
      </c>
      <c r="K100" s="2">
        <v>9.963940026570528E-3</v>
      </c>
      <c r="L100" s="2">
        <v>-2.3928090450687462E-2</v>
      </c>
      <c r="M100" s="3" t="str">
        <f t="shared" si="15"/>
        <v>תוספת קטנה</v>
      </c>
      <c r="N100" s="3" t="str">
        <f t="shared" si="16"/>
        <v>גרעון גדול</v>
      </c>
      <c r="O100" t="b">
        <f t="shared" si="17"/>
        <v>0</v>
      </c>
      <c r="P100" t="b">
        <f t="shared" si="18"/>
        <v>0</v>
      </c>
      <c r="Q100" t="b">
        <f t="shared" si="19"/>
        <v>0</v>
      </c>
      <c r="R100">
        <f t="shared" si="20"/>
        <v>3</v>
      </c>
    </row>
    <row r="101" spans="1:18" hidden="1" x14ac:dyDescent="0.25">
      <c r="A101" s="5" t="s">
        <v>99</v>
      </c>
      <c r="B101" s="5" t="s">
        <v>304</v>
      </c>
      <c r="C101" s="1">
        <v>-6.0637711434124997E-3</v>
      </c>
      <c r="D101" s="3">
        <v>2.2768404460272052E-3</v>
      </c>
      <c r="E101" s="3" t="str">
        <f t="shared" si="11"/>
        <v>פספוס קטן</v>
      </c>
      <c r="F101" s="3" t="str">
        <f t="shared" si="12"/>
        <v>עודף קטן</v>
      </c>
      <c r="G101" s="1">
        <v>3.5527272187857006E-2</v>
      </c>
      <c r="H101" s="3">
        <v>2.3965734586293835E-2</v>
      </c>
      <c r="I101" s="3" t="str">
        <f t="shared" si="13"/>
        <v>עליה גדולה</v>
      </c>
      <c r="J101" s="3" t="str">
        <f t="shared" si="14"/>
        <v>עודף גדול</v>
      </c>
      <c r="K101" s="2">
        <v>1.2594579063308187E-2</v>
      </c>
      <c r="L101" s="2">
        <v>3.1244581067234177E-2</v>
      </c>
      <c r="M101" s="3" t="str">
        <f t="shared" si="15"/>
        <v>עליה</v>
      </c>
      <c r="N101" s="3" t="str">
        <f t="shared" si="16"/>
        <v>עודף גדול</v>
      </c>
      <c r="O101" t="b">
        <f t="shared" si="17"/>
        <v>0</v>
      </c>
      <c r="P101" t="b">
        <f t="shared" si="18"/>
        <v>0</v>
      </c>
      <c r="Q101" t="b">
        <f t="shared" si="19"/>
        <v>0</v>
      </c>
      <c r="R101">
        <f t="shared" si="20"/>
        <v>3</v>
      </c>
    </row>
    <row r="102" spans="1:18" hidden="1" x14ac:dyDescent="0.25">
      <c r="A102" s="5" t="s">
        <v>100</v>
      </c>
      <c r="B102" s="5" t="s">
        <v>304</v>
      </c>
      <c r="C102" s="1">
        <v>0.16815552664093514</v>
      </c>
      <c r="D102" s="3">
        <v>-9.828147815343143E-5</v>
      </c>
      <c r="E102" s="3" t="str">
        <f t="shared" si="11"/>
        <v>עליה חריגה</v>
      </c>
      <c r="F102" s="3" t="str">
        <f t="shared" si="12"/>
        <v>חריגה קטנה</v>
      </c>
      <c r="G102" s="1">
        <v>1.4154171419033634E-2</v>
      </c>
      <c r="H102" s="3">
        <v>2.468742970940152E-4</v>
      </c>
      <c r="I102" s="3" t="str">
        <f t="shared" si="13"/>
        <v>עליה</v>
      </c>
      <c r="J102" s="3" t="str">
        <f t="shared" si="14"/>
        <v>עודף קטן</v>
      </c>
      <c r="K102" s="2"/>
      <c r="L102" s="2"/>
      <c r="M102" s="3" t="str">
        <f t="shared" si="15"/>
        <v/>
      </c>
      <c r="N102" s="3" t="str">
        <f t="shared" si="16"/>
        <v>עודף קטן</v>
      </c>
      <c r="O102" t="b">
        <f t="shared" si="17"/>
        <v>0</v>
      </c>
      <c r="P102" t="b">
        <f t="shared" si="18"/>
        <v>0</v>
      </c>
      <c r="Q102" t="b">
        <f t="shared" si="19"/>
        <v>0</v>
      </c>
      <c r="R102">
        <f t="shared" si="20"/>
        <v>2</v>
      </c>
    </row>
    <row r="103" spans="1:18" hidden="1" x14ac:dyDescent="0.25">
      <c r="A103" s="5" t="s">
        <v>101</v>
      </c>
      <c r="B103" s="5" t="s">
        <v>304</v>
      </c>
      <c r="C103" s="1">
        <v>-0.15157461472192979</v>
      </c>
      <c r="D103" s="3">
        <v>2.3316598033132135E-3</v>
      </c>
      <c r="E103" s="3" t="str">
        <f t="shared" si="11"/>
        <v>ירידה חריגה</v>
      </c>
      <c r="F103" s="3" t="str">
        <f t="shared" si="12"/>
        <v>עודף קטן</v>
      </c>
      <c r="G103" s="1">
        <v>-3.9768954382134902E-2</v>
      </c>
      <c r="H103" s="3">
        <v>3.0692572208065325E-3</v>
      </c>
      <c r="I103" s="3" t="str">
        <f t="shared" si="13"/>
        <v>ירידה גדולה</v>
      </c>
      <c r="J103" s="3" t="str">
        <f t="shared" si="14"/>
        <v>עודף קטן</v>
      </c>
      <c r="K103" s="2"/>
      <c r="L103" s="2"/>
      <c r="M103" s="3" t="str">
        <f t="shared" si="15"/>
        <v/>
      </c>
      <c r="N103" s="3" t="str">
        <f t="shared" si="16"/>
        <v>עודף קטן</v>
      </c>
      <c r="O103" t="b">
        <f t="shared" si="17"/>
        <v>0</v>
      </c>
      <c r="P103" t="b">
        <f t="shared" si="18"/>
        <v>0</v>
      </c>
      <c r="Q103" t="b">
        <f t="shared" si="19"/>
        <v>0</v>
      </c>
      <c r="R103">
        <f t="shared" si="20"/>
        <v>2</v>
      </c>
    </row>
    <row r="104" spans="1:18" hidden="1" x14ac:dyDescent="0.25">
      <c r="A104" s="6" t="s">
        <v>102</v>
      </c>
      <c r="B104" s="5" t="s">
        <v>304</v>
      </c>
      <c r="C104" s="1">
        <v>5.6065000000000031E-2</v>
      </c>
      <c r="D104" s="3">
        <v>8.380165993570472E-4</v>
      </c>
      <c r="E104" s="3" t="str">
        <f t="shared" si="11"/>
        <v>עליה משמעותית</v>
      </c>
      <c r="F104" s="3" t="str">
        <f t="shared" si="12"/>
        <v>עודף קטן</v>
      </c>
      <c r="G104" s="1">
        <v>8.6728723404255303E-2</v>
      </c>
      <c r="H104" s="3">
        <v>3.7688749663493306E-3</v>
      </c>
      <c r="I104" s="3" t="str">
        <f t="shared" si="13"/>
        <v>עליה משמעותית</v>
      </c>
      <c r="J104" s="3" t="str">
        <f t="shared" si="14"/>
        <v>עודף קטן</v>
      </c>
      <c r="K104" s="2">
        <v>0.12522346368715076</v>
      </c>
      <c r="L104" s="2">
        <v>1.0361691035920859E-2</v>
      </c>
      <c r="M104" s="3" t="str">
        <f t="shared" si="15"/>
        <v>עליה חריגה</v>
      </c>
      <c r="N104" s="3" t="str">
        <f t="shared" si="16"/>
        <v>עודף</v>
      </c>
      <c r="O104" t="b">
        <f t="shared" si="17"/>
        <v>0</v>
      </c>
      <c r="P104" t="b">
        <f t="shared" si="18"/>
        <v>0</v>
      </c>
      <c r="Q104" t="b">
        <f t="shared" si="19"/>
        <v>0</v>
      </c>
      <c r="R104">
        <f t="shared" si="20"/>
        <v>3</v>
      </c>
    </row>
    <row r="105" spans="1:18" hidden="1" x14ac:dyDescent="0.25">
      <c r="A105" s="6" t="s">
        <v>103</v>
      </c>
      <c r="B105" s="5" t="s">
        <v>304</v>
      </c>
      <c r="C105" s="1">
        <v>5.6277790808509698E-2</v>
      </c>
      <c r="D105" s="3">
        <v>-6.9924122877472147E-4</v>
      </c>
      <c r="E105" s="3" t="str">
        <f t="shared" si="11"/>
        <v>עליה משמעותית</v>
      </c>
      <c r="F105" s="3" t="str">
        <f t="shared" si="12"/>
        <v>חריגה קטנה</v>
      </c>
      <c r="G105" s="1">
        <v>7.5633222503286301E-2</v>
      </c>
      <c r="H105" s="3">
        <v>2.7727571475517584E-4</v>
      </c>
      <c r="I105" s="3" t="str">
        <f t="shared" si="13"/>
        <v>עליה משמעותית</v>
      </c>
      <c r="J105" s="3" t="str">
        <f t="shared" si="14"/>
        <v>עודף קטן</v>
      </c>
      <c r="K105" s="2">
        <v>5.6092765022266011E-2</v>
      </c>
      <c r="L105" s="2">
        <v>8.5428429047856348E-4</v>
      </c>
      <c r="M105" s="3" t="str">
        <f t="shared" si="15"/>
        <v>עליה משמעותית</v>
      </c>
      <c r="N105" s="3" t="str">
        <f t="shared" si="16"/>
        <v>עודף קטן</v>
      </c>
      <c r="O105" t="b">
        <f t="shared" si="17"/>
        <v>0</v>
      </c>
      <c r="P105" t="b">
        <f t="shared" si="18"/>
        <v>0</v>
      </c>
      <c r="Q105" t="b">
        <f t="shared" si="19"/>
        <v>0</v>
      </c>
      <c r="R105">
        <f t="shared" si="20"/>
        <v>3</v>
      </c>
    </row>
    <row r="106" spans="1:18" hidden="1" x14ac:dyDescent="0.25">
      <c r="A106" s="5" t="s">
        <v>104</v>
      </c>
      <c r="B106" s="5" t="s">
        <v>304</v>
      </c>
      <c r="C106" s="1">
        <v>6.3372767339364477E-2</v>
      </c>
      <c r="D106" s="3">
        <v>3.1848523188342569E-3</v>
      </c>
      <c r="E106" s="3" t="str">
        <f t="shared" si="11"/>
        <v>עליה משמעותית</v>
      </c>
      <c r="F106" s="3" t="str">
        <f t="shared" si="12"/>
        <v>עודף קטן</v>
      </c>
      <c r="G106" s="1">
        <v>0.17115806602726891</v>
      </c>
      <c r="H106" s="3">
        <v>-2.3578450979979369E-3</v>
      </c>
      <c r="I106" s="3" t="str">
        <f t="shared" si="13"/>
        <v>עליה חריגה</v>
      </c>
      <c r="J106" s="3" t="str">
        <f t="shared" si="14"/>
        <v>חריגה קטנה</v>
      </c>
      <c r="K106" s="2">
        <v>1.1119603540521217E-2</v>
      </c>
      <c r="L106" s="2">
        <v>-6.1448427212874909E-3</v>
      </c>
      <c r="M106" s="3" t="str">
        <f t="shared" si="15"/>
        <v>עליה</v>
      </c>
      <c r="N106" s="3" t="str">
        <f t="shared" si="16"/>
        <v>חריגה קטנה</v>
      </c>
      <c r="O106" t="b">
        <f t="shared" si="17"/>
        <v>0</v>
      </c>
      <c r="P106" t="b">
        <f t="shared" si="18"/>
        <v>0</v>
      </c>
      <c r="Q106" t="b">
        <f t="shared" si="19"/>
        <v>0</v>
      </c>
      <c r="R106">
        <f t="shared" si="20"/>
        <v>3</v>
      </c>
    </row>
    <row r="107" spans="1:18" hidden="1" x14ac:dyDescent="0.25">
      <c r="A107" s="5" t="s">
        <v>105</v>
      </c>
      <c r="B107" s="5" t="s">
        <v>304</v>
      </c>
      <c r="C107" s="1">
        <v>5.3671263510995049E-2</v>
      </c>
      <c r="D107" s="3">
        <v>3.466572338167669E-3</v>
      </c>
      <c r="E107" s="3" t="str">
        <f t="shared" si="11"/>
        <v>עליה משמעותית</v>
      </c>
      <c r="F107" s="3" t="str">
        <f t="shared" si="12"/>
        <v>עודף קטן</v>
      </c>
      <c r="G107" s="1">
        <v>8.7031506330711217E-2</v>
      </c>
      <c r="H107" s="3">
        <v>-4.9144803033820912E-2</v>
      </c>
      <c r="I107" s="3" t="str">
        <f t="shared" si="13"/>
        <v>עליה משמעותית</v>
      </c>
      <c r="J107" s="3" t="str">
        <f t="shared" si="14"/>
        <v>גרעון גדול</v>
      </c>
      <c r="K107" s="2">
        <v>3.0929560959276792E-2</v>
      </c>
      <c r="L107" s="2">
        <v>4.7499188048067556E-3</v>
      </c>
      <c r="M107" s="3" t="str">
        <f t="shared" si="15"/>
        <v>עליה גדולה</v>
      </c>
      <c r="N107" s="3" t="str">
        <f t="shared" si="16"/>
        <v>עודף קטן</v>
      </c>
      <c r="O107" t="b">
        <f t="shared" si="17"/>
        <v>0</v>
      </c>
      <c r="P107" t="b">
        <f t="shared" si="18"/>
        <v>1</v>
      </c>
      <c r="Q107" t="b">
        <f t="shared" si="19"/>
        <v>0</v>
      </c>
      <c r="R107">
        <f t="shared" si="20"/>
        <v>2</v>
      </c>
    </row>
    <row r="108" spans="1:18" hidden="1" x14ac:dyDescent="0.25">
      <c r="A108" s="6" t="s">
        <v>106</v>
      </c>
      <c r="B108" s="5" t="s">
        <v>304</v>
      </c>
      <c r="C108" s="1">
        <v>5.749145141352674E-2</v>
      </c>
      <c r="D108" s="3">
        <v>2.307498459137542E-4</v>
      </c>
      <c r="E108" s="3" t="str">
        <f t="shared" si="11"/>
        <v>עליה משמעותית</v>
      </c>
      <c r="F108" s="3" t="str">
        <f t="shared" si="12"/>
        <v>עודף קטן</v>
      </c>
      <c r="G108" s="1">
        <v>2.87680513214017E-2</v>
      </c>
      <c r="H108" s="3">
        <v>4.5827635677015959E-3</v>
      </c>
      <c r="I108" s="3" t="str">
        <f t="shared" si="13"/>
        <v>עליה גדולה</v>
      </c>
      <c r="J108" s="3" t="str">
        <f t="shared" si="14"/>
        <v>עודף קטן</v>
      </c>
      <c r="K108" s="2">
        <v>5.1607853464419318E-3</v>
      </c>
      <c r="L108" s="2">
        <v>2.6562937788144197E-3</v>
      </c>
      <c r="M108" s="3" t="str">
        <f t="shared" si="15"/>
        <v>תוספת קטנה</v>
      </c>
      <c r="N108" s="3" t="str">
        <f t="shared" si="16"/>
        <v>עודף קטן</v>
      </c>
      <c r="O108" t="b">
        <f t="shared" si="17"/>
        <v>0</v>
      </c>
      <c r="P108" t="b">
        <f t="shared" si="18"/>
        <v>0</v>
      </c>
      <c r="Q108" t="b">
        <f t="shared" si="19"/>
        <v>0</v>
      </c>
      <c r="R108">
        <f t="shared" si="20"/>
        <v>3</v>
      </c>
    </row>
    <row r="109" spans="1:18" x14ac:dyDescent="0.25">
      <c r="A109" s="6" t="s">
        <v>107</v>
      </c>
      <c r="B109" s="6" t="s">
        <v>305</v>
      </c>
      <c r="C109" s="1">
        <v>5.819596221522505E-2</v>
      </c>
      <c r="D109" s="3">
        <v>0</v>
      </c>
      <c r="E109" s="3" t="str">
        <f t="shared" si="11"/>
        <v>עליה משמעותית</v>
      </c>
      <c r="F109" s="3" t="str">
        <f t="shared" si="12"/>
        <v>עודף קטן</v>
      </c>
      <c r="G109" s="1">
        <v>-6.0171574005002393E-3</v>
      </c>
      <c r="H109" s="3">
        <v>0</v>
      </c>
      <c r="I109" s="3" t="str">
        <f t="shared" si="13"/>
        <v>פספוס קטן</v>
      </c>
      <c r="J109" s="3" t="str">
        <f t="shared" si="14"/>
        <v>עודף קטן</v>
      </c>
      <c r="K109" s="2">
        <v>4.2588381228033878E-2</v>
      </c>
      <c r="L109" s="2">
        <v>3.6006136698080718E-3</v>
      </c>
      <c r="M109" s="3" t="str">
        <f t="shared" si="15"/>
        <v>עליה גדולה</v>
      </c>
      <c r="N109" s="3" t="str">
        <f t="shared" si="16"/>
        <v>עודף קטן</v>
      </c>
      <c r="O109" t="b">
        <f t="shared" si="17"/>
        <v>0</v>
      </c>
      <c r="P109" t="b">
        <f t="shared" si="18"/>
        <v>0</v>
      </c>
      <c r="Q109" t="b">
        <f t="shared" si="19"/>
        <v>0</v>
      </c>
      <c r="R109">
        <f t="shared" si="20"/>
        <v>3</v>
      </c>
    </row>
    <row r="110" spans="1:18" hidden="1" x14ac:dyDescent="0.25">
      <c r="A110" s="7" t="s">
        <v>108</v>
      </c>
      <c r="B110" s="5" t="s">
        <v>304</v>
      </c>
      <c r="C110" s="1">
        <v>2.815769841421667E-2</v>
      </c>
      <c r="D110" s="3">
        <v>1.477236785800666E-2</v>
      </c>
      <c r="E110" s="3" t="str">
        <f t="shared" si="11"/>
        <v>עליה גדולה</v>
      </c>
      <c r="F110" s="3" t="str">
        <f t="shared" si="12"/>
        <v>עודף</v>
      </c>
      <c r="G110" s="1">
        <v>6.4916934245426994E-3</v>
      </c>
      <c r="H110" s="3">
        <v>5.300545906690577E-3</v>
      </c>
      <c r="I110" s="3" t="str">
        <f t="shared" si="13"/>
        <v>תוספת קטנה</v>
      </c>
      <c r="J110" s="3" t="str">
        <f t="shared" si="14"/>
        <v>עודף קטן</v>
      </c>
      <c r="K110" s="2">
        <v>-6.3570260734876483E-3</v>
      </c>
      <c r="L110" s="2">
        <v>-7.2312372127261116E-3</v>
      </c>
      <c r="M110" s="3" t="str">
        <f t="shared" si="15"/>
        <v>פספוס קטן</v>
      </c>
      <c r="N110" s="3" t="str">
        <f t="shared" si="16"/>
        <v>חריגה קטנה</v>
      </c>
      <c r="O110" t="b">
        <f t="shared" si="17"/>
        <v>0</v>
      </c>
      <c r="P110" t="b">
        <f t="shared" si="18"/>
        <v>0</v>
      </c>
      <c r="Q110" t="b">
        <f t="shared" si="19"/>
        <v>0</v>
      </c>
      <c r="R110">
        <f t="shared" si="20"/>
        <v>3</v>
      </c>
    </row>
    <row r="111" spans="1:18" hidden="1" x14ac:dyDescent="0.25">
      <c r="A111" s="5" t="s">
        <v>109</v>
      </c>
      <c r="B111" s="5" t="s">
        <v>304</v>
      </c>
      <c r="C111" s="1">
        <v>7.0125866940662807E-2</v>
      </c>
      <c r="D111" s="3">
        <v>2.4003840614498319E-4</v>
      </c>
      <c r="E111" s="3" t="str">
        <f t="shared" si="11"/>
        <v>עליה משמעותית</v>
      </c>
      <c r="F111" s="3" t="str">
        <f t="shared" si="12"/>
        <v>עודף קטן</v>
      </c>
      <c r="G111" s="1">
        <v>0.37049941927990715</v>
      </c>
      <c r="H111" s="3">
        <v>-1.2907431551499348E-2</v>
      </c>
      <c r="I111" s="3" t="str">
        <f t="shared" si="13"/>
        <v>עליה חריגה</v>
      </c>
      <c r="J111" s="3" t="str">
        <f t="shared" si="14"/>
        <v>גרעון</v>
      </c>
      <c r="K111" s="2">
        <v>6.1081857348013413E-2</v>
      </c>
      <c r="L111" s="2">
        <v>-1.8045655508436344E-4</v>
      </c>
      <c r="M111" s="3" t="str">
        <f t="shared" si="15"/>
        <v>עליה משמעותית</v>
      </c>
      <c r="N111" s="3" t="str">
        <f t="shared" si="16"/>
        <v>חריגה קטנה</v>
      </c>
      <c r="O111" t="b">
        <f t="shared" si="17"/>
        <v>0</v>
      </c>
      <c r="P111" t="b">
        <f t="shared" si="18"/>
        <v>0</v>
      </c>
      <c r="Q111" t="b">
        <f t="shared" si="19"/>
        <v>0</v>
      </c>
      <c r="R111">
        <f t="shared" si="20"/>
        <v>3</v>
      </c>
    </row>
    <row r="112" spans="1:18" hidden="1" x14ac:dyDescent="0.25">
      <c r="A112" s="5" t="s">
        <v>110</v>
      </c>
      <c r="B112" s="5" t="s">
        <v>304</v>
      </c>
      <c r="C112" s="1">
        <v>2.0967726242252738E-2</v>
      </c>
      <c r="D112" s="3">
        <v>3.745282659245988E-3</v>
      </c>
      <c r="E112" s="3" t="str">
        <f t="shared" si="11"/>
        <v>עליה גדולה</v>
      </c>
      <c r="F112" s="3" t="str">
        <f t="shared" si="12"/>
        <v>עודף קטן</v>
      </c>
      <c r="G112" s="1">
        <v>0.12076178019326389</v>
      </c>
      <c r="H112" s="3">
        <v>1.2777045584876807E-3</v>
      </c>
      <c r="I112" s="3" t="str">
        <f t="shared" si="13"/>
        <v>עליה חריגה</v>
      </c>
      <c r="J112" s="3" t="str">
        <f t="shared" si="14"/>
        <v>עודף קטן</v>
      </c>
      <c r="K112" s="2">
        <v>5.0093999229323671E-3</v>
      </c>
      <c r="L112" s="2">
        <v>-2.6374494585676444E-3</v>
      </c>
      <c r="M112" s="3" t="str">
        <f t="shared" si="15"/>
        <v>תוספת קטנה</v>
      </c>
      <c r="N112" s="3" t="str">
        <f t="shared" si="16"/>
        <v>חריגה קטנה</v>
      </c>
      <c r="O112" t="b">
        <f t="shared" si="17"/>
        <v>0</v>
      </c>
      <c r="P112" t="b">
        <f t="shared" si="18"/>
        <v>0</v>
      </c>
      <c r="Q112" t="b">
        <f t="shared" si="19"/>
        <v>0</v>
      </c>
      <c r="R112">
        <f t="shared" si="20"/>
        <v>3</v>
      </c>
    </row>
    <row r="113" spans="1:18" hidden="1" x14ac:dyDescent="0.25">
      <c r="A113" s="5" t="s">
        <v>111</v>
      </c>
      <c r="B113" s="5" t="s">
        <v>304</v>
      </c>
      <c r="C113" s="1">
        <v>4.5364156102411179E-2</v>
      </c>
      <c r="D113" s="3">
        <v>-7.603138746879087E-3</v>
      </c>
      <c r="E113" s="3" t="str">
        <f t="shared" si="11"/>
        <v>עליה גדולה</v>
      </c>
      <c r="F113" s="3" t="str">
        <f t="shared" si="12"/>
        <v>חריגה קטנה</v>
      </c>
      <c r="G113" s="1">
        <v>2.8446012253666719E-2</v>
      </c>
      <c r="H113" s="3">
        <v>-8.4267127438717743E-3</v>
      </c>
      <c r="I113" s="3" t="str">
        <f t="shared" si="13"/>
        <v>עליה גדולה</v>
      </c>
      <c r="J113" s="3" t="str">
        <f t="shared" si="14"/>
        <v>חריגה קטנה</v>
      </c>
      <c r="K113" s="2">
        <v>4.3556309410226479E-2</v>
      </c>
      <c r="L113" s="2">
        <v>-5.2147530103346918E-4</v>
      </c>
      <c r="M113" s="3" t="str">
        <f t="shared" si="15"/>
        <v>עליה גדולה</v>
      </c>
      <c r="N113" s="3" t="str">
        <f t="shared" si="16"/>
        <v>חריגה קטנה</v>
      </c>
      <c r="O113" t="b">
        <f t="shared" si="17"/>
        <v>0</v>
      </c>
      <c r="P113" t="b">
        <f t="shared" si="18"/>
        <v>0</v>
      </c>
      <c r="Q113" t="b">
        <f t="shared" si="19"/>
        <v>0</v>
      </c>
      <c r="R113">
        <f t="shared" si="20"/>
        <v>3</v>
      </c>
    </row>
    <row r="114" spans="1:18" hidden="1" x14ac:dyDescent="0.25">
      <c r="A114" s="5" t="s">
        <v>112</v>
      </c>
      <c r="B114" s="5" t="s">
        <v>304</v>
      </c>
      <c r="C114" s="1">
        <v>-1.7608372816632523E-2</v>
      </c>
      <c r="D114" s="3">
        <v>3.7986919501460242E-2</v>
      </c>
      <c r="E114" s="3" t="str">
        <f t="shared" si="11"/>
        <v>ירידה</v>
      </c>
      <c r="F114" s="3" t="str">
        <f t="shared" si="12"/>
        <v>עודף גדול</v>
      </c>
      <c r="G114" s="1">
        <v>-9.6883205845416098E-2</v>
      </c>
      <c r="H114" s="3">
        <v>-5.5660902103559867E-2</v>
      </c>
      <c r="I114" s="3" t="str">
        <f t="shared" si="13"/>
        <v>ירידה משמעותית</v>
      </c>
      <c r="J114" s="3" t="str">
        <f t="shared" si="14"/>
        <v>גרעון משמעותי</v>
      </c>
      <c r="K114" s="2">
        <v>-9.1189368770764112E-2</v>
      </c>
      <c r="L114" s="2">
        <v>-6.6473650348014265E-2</v>
      </c>
      <c r="M114" s="3" t="str">
        <f t="shared" si="15"/>
        <v>ירידה משמעותית</v>
      </c>
      <c r="N114" s="3" t="str">
        <f t="shared" si="16"/>
        <v>גרעון משמעותי</v>
      </c>
      <c r="O114" t="b">
        <f t="shared" si="17"/>
        <v>0</v>
      </c>
      <c r="P114" t="b">
        <f t="shared" si="18"/>
        <v>0</v>
      </c>
      <c r="Q114" t="b">
        <f t="shared" si="19"/>
        <v>0</v>
      </c>
      <c r="R114">
        <f t="shared" si="20"/>
        <v>3</v>
      </c>
    </row>
    <row r="115" spans="1:18" hidden="1" x14ac:dyDescent="0.25">
      <c r="A115" s="5" t="s">
        <v>113</v>
      </c>
      <c r="B115" s="5" t="s">
        <v>304</v>
      </c>
      <c r="C115" s="1">
        <v>1.945813528336382E-2</v>
      </c>
      <c r="D115" s="3">
        <v>0</v>
      </c>
      <c r="E115" s="3" t="str">
        <f t="shared" si="11"/>
        <v>עליה</v>
      </c>
      <c r="F115" s="3" t="str">
        <f t="shared" si="12"/>
        <v>עודף קטן</v>
      </c>
      <c r="G115" s="1">
        <v>-4.4523234470099537E-2</v>
      </c>
      <c r="H115" s="3">
        <v>4.5297639871629725E-5</v>
      </c>
      <c r="I115" s="3" t="str">
        <f t="shared" si="13"/>
        <v>ירידה גדולה</v>
      </c>
      <c r="J115" s="3" t="str">
        <f t="shared" si="14"/>
        <v>עודף קטן</v>
      </c>
      <c r="K115" s="2">
        <v>-2.0649593495934981E-2</v>
      </c>
      <c r="L115" s="2">
        <v>9.6608752607709944E-4</v>
      </c>
      <c r="M115" s="3" t="str">
        <f t="shared" si="15"/>
        <v>ירידה גדולה</v>
      </c>
      <c r="N115" s="3" t="str">
        <f t="shared" si="16"/>
        <v>עודף קטן</v>
      </c>
      <c r="O115" t="b">
        <f t="shared" si="17"/>
        <v>0</v>
      </c>
      <c r="P115" t="b">
        <f t="shared" si="18"/>
        <v>0</v>
      </c>
      <c r="Q115" t="b">
        <f t="shared" si="19"/>
        <v>0</v>
      </c>
      <c r="R115">
        <f t="shared" si="20"/>
        <v>3</v>
      </c>
    </row>
    <row r="116" spans="1:18" hidden="1" x14ac:dyDescent="0.25">
      <c r="A116" s="5" t="s">
        <v>114</v>
      </c>
      <c r="B116" s="5" t="s">
        <v>304</v>
      </c>
      <c r="C116" s="1">
        <v>-6.380540653159017E-2</v>
      </c>
      <c r="D116" s="3">
        <v>-4.5009458106153331E-2</v>
      </c>
      <c r="E116" s="3" t="str">
        <f t="shared" si="11"/>
        <v>ירידה משמעותית</v>
      </c>
      <c r="F116" s="3" t="str">
        <f t="shared" si="12"/>
        <v>גרעון גדול</v>
      </c>
      <c r="G116" s="1">
        <v>-2.5471235372433565E-2</v>
      </c>
      <c r="H116" s="3">
        <v>-2.9468512193660496E-2</v>
      </c>
      <c r="I116" s="3" t="str">
        <f t="shared" si="13"/>
        <v>ירידה גדולה</v>
      </c>
      <c r="J116" s="3" t="str">
        <f t="shared" si="14"/>
        <v>גרעון גדול</v>
      </c>
      <c r="K116" s="2">
        <v>-1.3261015599731252E-2</v>
      </c>
      <c r="L116" s="2">
        <v>3.2299546142208778E-2</v>
      </c>
      <c r="M116" s="3" t="str">
        <f t="shared" si="15"/>
        <v>ירידה</v>
      </c>
      <c r="N116" s="3" t="str">
        <f t="shared" si="16"/>
        <v>עודף גדול</v>
      </c>
      <c r="O116" t="b">
        <f t="shared" si="17"/>
        <v>0</v>
      </c>
      <c r="P116" t="b">
        <f t="shared" si="18"/>
        <v>0</v>
      </c>
      <c r="Q116" t="b">
        <f t="shared" si="19"/>
        <v>0</v>
      </c>
      <c r="R116">
        <f t="shared" si="20"/>
        <v>3</v>
      </c>
    </row>
    <row r="117" spans="1:18" hidden="1" x14ac:dyDescent="0.25">
      <c r="A117" s="5" t="s">
        <v>115</v>
      </c>
      <c r="B117" s="5" t="s">
        <v>304</v>
      </c>
      <c r="C117" s="1">
        <v>0.11408436752656836</v>
      </c>
      <c r="D117" s="3">
        <v>3.7724345539762983E-3</v>
      </c>
      <c r="E117" s="3" t="str">
        <f t="shared" si="11"/>
        <v>עליה חריגה</v>
      </c>
      <c r="F117" s="3" t="str">
        <f t="shared" si="12"/>
        <v>עודף קטן</v>
      </c>
      <c r="G117" s="1">
        <v>0.10574391575162134</v>
      </c>
      <c r="H117" s="3">
        <v>4.9797470927278268E-3</v>
      </c>
      <c r="I117" s="3" t="str">
        <f t="shared" si="13"/>
        <v>עליה חריגה</v>
      </c>
      <c r="J117" s="3" t="str">
        <f t="shared" si="14"/>
        <v>עודף קטן</v>
      </c>
      <c r="K117" s="2">
        <v>4.7393220882569365E-2</v>
      </c>
      <c r="L117" s="2">
        <v>-4.7510559332339393E-2</v>
      </c>
      <c r="M117" s="3" t="str">
        <f t="shared" si="15"/>
        <v>עליה גדולה</v>
      </c>
      <c r="N117" s="3" t="str">
        <f t="shared" si="16"/>
        <v>גרעון גדול</v>
      </c>
      <c r="O117" t="b">
        <f t="shared" si="17"/>
        <v>0</v>
      </c>
      <c r="P117" t="b">
        <f t="shared" si="18"/>
        <v>0</v>
      </c>
      <c r="Q117" t="b">
        <f t="shared" si="19"/>
        <v>1</v>
      </c>
      <c r="R117">
        <f t="shared" si="20"/>
        <v>2</v>
      </c>
    </row>
    <row r="118" spans="1:18" hidden="1" x14ac:dyDescent="0.25">
      <c r="A118" s="5" t="s">
        <v>116</v>
      </c>
      <c r="B118" s="5" t="s">
        <v>304</v>
      </c>
      <c r="C118" s="1">
        <v>7.3995228482290232E-2</v>
      </c>
      <c r="D118" s="3">
        <v>-3.0723488602576808E-2</v>
      </c>
      <c r="E118" s="3" t="str">
        <f t="shared" si="11"/>
        <v>עליה משמעותית</v>
      </c>
      <c r="F118" s="3" t="str">
        <f t="shared" si="12"/>
        <v>גרעון גדול</v>
      </c>
      <c r="G118" s="1">
        <v>0.1169329073482428</v>
      </c>
      <c r="H118" s="3">
        <v>1.3515446224256293E-2</v>
      </c>
      <c r="I118" s="3" t="str">
        <f t="shared" si="13"/>
        <v>עליה חריגה</v>
      </c>
      <c r="J118" s="3" t="str">
        <f t="shared" si="14"/>
        <v>עודף</v>
      </c>
      <c r="K118" s="2">
        <v>0.3079661771250557</v>
      </c>
      <c r="L118" s="2">
        <v>4.914748024649352E-4</v>
      </c>
      <c r="M118" s="3" t="str">
        <f t="shared" si="15"/>
        <v>עליה חריגה</v>
      </c>
      <c r="N118" s="3" t="str">
        <f t="shared" si="16"/>
        <v>עודף קטן</v>
      </c>
      <c r="O118" t="b">
        <f t="shared" si="17"/>
        <v>1</v>
      </c>
      <c r="P118" t="b">
        <f t="shared" si="18"/>
        <v>0</v>
      </c>
      <c r="Q118" t="b">
        <f t="shared" si="19"/>
        <v>0</v>
      </c>
      <c r="R118">
        <f t="shared" si="20"/>
        <v>2</v>
      </c>
    </row>
    <row r="119" spans="1:18" hidden="1" x14ac:dyDescent="0.25">
      <c r="A119" s="5" t="s">
        <v>117</v>
      </c>
      <c r="B119" s="5" t="s">
        <v>304</v>
      </c>
      <c r="C119" s="1">
        <v>4.2224836280000622E-2</v>
      </c>
      <c r="D119" s="3">
        <v>1.8024999157710321E-3</v>
      </c>
      <c r="E119" s="3" t="str">
        <f t="shared" si="11"/>
        <v>עליה גדולה</v>
      </c>
      <c r="F119" s="3" t="str">
        <f t="shared" si="12"/>
        <v>עודף קטן</v>
      </c>
      <c r="G119" s="1">
        <v>7.5044563279857979E-3</v>
      </c>
      <c r="H119" s="3">
        <v>6.2808513649793883E-3</v>
      </c>
      <c r="I119" s="3" t="str">
        <f t="shared" si="13"/>
        <v>תוספת קטנה</v>
      </c>
      <c r="J119" s="3" t="str">
        <f t="shared" si="14"/>
        <v>עודף קטן</v>
      </c>
      <c r="K119" s="2">
        <v>3.174946783562449E-3</v>
      </c>
      <c r="L119" s="2">
        <v>1.6184139543247618E-3</v>
      </c>
      <c r="M119" s="3" t="str">
        <f t="shared" si="15"/>
        <v>תוספת קטנה</v>
      </c>
      <c r="N119" s="3" t="str">
        <f t="shared" si="16"/>
        <v>עודף קטן</v>
      </c>
      <c r="O119" t="b">
        <f t="shared" si="17"/>
        <v>0</v>
      </c>
      <c r="P119" t="b">
        <f t="shared" si="18"/>
        <v>0</v>
      </c>
      <c r="Q119" t="b">
        <f t="shared" si="19"/>
        <v>0</v>
      </c>
      <c r="R119">
        <f t="shared" si="20"/>
        <v>3</v>
      </c>
    </row>
    <row r="120" spans="1:18" hidden="1" x14ac:dyDescent="0.25">
      <c r="A120" s="5" t="s">
        <v>118</v>
      </c>
      <c r="B120" s="5" t="s">
        <v>304</v>
      </c>
      <c r="C120" s="1">
        <v>-2.6515881980219813E-2</v>
      </c>
      <c r="D120" s="3">
        <v>1.1319740211962135E-4</v>
      </c>
      <c r="E120" s="3" t="str">
        <f t="shared" si="11"/>
        <v>ירידה גדולה</v>
      </c>
      <c r="F120" s="3" t="str">
        <f t="shared" si="12"/>
        <v>עודף קטן</v>
      </c>
      <c r="G120" s="1">
        <v>8.2073016581158509E-2</v>
      </c>
      <c r="H120" s="3">
        <v>5.2223627068370493E-5</v>
      </c>
      <c r="I120" s="3" t="str">
        <f t="shared" si="13"/>
        <v>עליה משמעותית</v>
      </c>
      <c r="J120" s="3" t="str">
        <f t="shared" si="14"/>
        <v>עודף קטן</v>
      </c>
      <c r="K120" s="2">
        <v>-2.6217169490457937E-2</v>
      </c>
      <c r="L120" s="2">
        <v>9.701987290396649E-5</v>
      </c>
      <c r="M120" s="3" t="str">
        <f t="shared" si="15"/>
        <v>ירידה גדולה</v>
      </c>
      <c r="N120" s="3" t="str">
        <f t="shared" si="16"/>
        <v>עודף קטן</v>
      </c>
      <c r="O120" t="b">
        <f t="shared" si="17"/>
        <v>0</v>
      </c>
      <c r="P120" t="b">
        <f t="shared" si="18"/>
        <v>0</v>
      </c>
      <c r="Q120" t="b">
        <f t="shared" si="19"/>
        <v>0</v>
      </c>
      <c r="R120">
        <f t="shared" si="20"/>
        <v>3</v>
      </c>
    </row>
    <row r="121" spans="1:18" hidden="1" x14ac:dyDescent="0.25">
      <c r="A121" s="5" t="s">
        <v>119</v>
      </c>
      <c r="B121" s="5" t="s">
        <v>304</v>
      </c>
      <c r="C121" s="1">
        <v>7.076744186046513E-2</v>
      </c>
      <c r="D121" s="3">
        <v>1.0859414026019157E-2</v>
      </c>
      <c r="E121" s="3" t="str">
        <f t="shared" si="11"/>
        <v>עליה משמעותית</v>
      </c>
      <c r="F121" s="3" t="str">
        <f t="shared" si="12"/>
        <v>עודף</v>
      </c>
      <c r="G121" s="1">
        <v>8.2882205513784557E-2</v>
      </c>
      <c r="H121" s="3">
        <v>2.0667947323350384E-2</v>
      </c>
      <c r="I121" s="3" t="str">
        <f t="shared" si="13"/>
        <v>עליה משמעותית</v>
      </c>
      <c r="J121" s="3" t="str">
        <f t="shared" si="14"/>
        <v>עודף גדול</v>
      </c>
      <c r="K121" s="2">
        <v>2.9797979797979712E-2</v>
      </c>
      <c r="L121" s="2">
        <v>2.278077488965179E-2</v>
      </c>
      <c r="M121" s="3" t="str">
        <f t="shared" si="15"/>
        <v>עליה גדולה</v>
      </c>
      <c r="N121" s="3" t="str">
        <f t="shared" si="16"/>
        <v>עודף גדול</v>
      </c>
      <c r="O121" t="b">
        <f t="shared" si="17"/>
        <v>0</v>
      </c>
      <c r="P121" t="b">
        <f t="shared" si="18"/>
        <v>0</v>
      </c>
      <c r="Q121" t="b">
        <f t="shared" si="19"/>
        <v>0</v>
      </c>
      <c r="R121">
        <f t="shared" si="20"/>
        <v>3</v>
      </c>
    </row>
    <row r="122" spans="1:18" hidden="1" x14ac:dyDescent="0.25">
      <c r="A122" s="5" t="s">
        <v>120</v>
      </c>
      <c r="B122" s="5" t="s">
        <v>304</v>
      </c>
      <c r="C122" s="1">
        <v>0.14910571218223545</v>
      </c>
      <c r="D122" s="3">
        <v>1.330368583703927E-2</v>
      </c>
      <c r="E122" s="3" t="str">
        <f t="shared" si="11"/>
        <v>עליה חריגה</v>
      </c>
      <c r="F122" s="3" t="str">
        <f t="shared" si="12"/>
        <v>עודף</v>
      </c>
      <c r="G122" s="1">
        <v>-6.5228476171798389E-2</v>
      </c>
      <c r="H122" s="3">
        <v>6.3779791876468614E-3</v>
      </c>
      <c r="I122" s="3" t="str">
        <f t="shared" si="13"/>
        <v>ירידה משמעותית</v>
      </c>
      <c r="J122" s="3" t="str">
        <f t="shared" si="14"/>
        <v>עודף קטן</v>
      </c>
      <c r="K122" s="2">
        <v>-9.1328067036180238E-2</v>
      </c>
      <c r="L122" s="2">
        <v>-2.8481681427830394E-2</v>
      </c>
      <c r="M122" s="3" t="str">
        <f t="shared" si="15"/>
        <v>ירידה משמעותית</v>
      </c>
      <c r="N122" s="3" t="str">
        <f t="shared" si="16"/>
        <v>גרעון גדול</v>
      </c>
      <c r="O122" t="b">
        <f t="shared" si="17"/>
        <v>0</v>
      </c>
      <c r="P122" t="b">
        <f t="shared" si="18"/>
        <v>0</v>
      </c>
      <c r="Q122" t="b">
        <f t="shared" si="19"/>
        <v>0</v>
      </c>
      <c r="R122">
        <f t="shared" si="20"/>
        <v>3</v>
      </c>
    </row>
    <row r="123" spans="1:18" hidden="1" x14ac:dyDescent="0.25">
      <c r="A123" s="5" t="s">
        <v>121</v>
      </c>
      <c r="B123" s="5" t="s">
        <v>304</v>
      </c>
      <c r="C123" s="1">
        <v>-9.7151181612172177E-2</v>
      </c>
      <c r="D123" s="3">
        <v>3.155365914876833E-3</v>
      </c>
      <c r="E123" s="3" t="str">
        <f t="shared" si="11"/>
        <v>ירידה משמעותית</v>
      </c>
      <c r="F123" s="3" t="str">
        <f t="shared" si="12"/>
        <v>עודף קטן</v>
      </c>
      <c r="G123" s="1">
        <v>9.2377927749106803E-2</v>
      </c>
      <c r="H123" s="3">
        <v>8.1767634553185312E-3</v>
      </c>
      <c r="I123" s="3" t="str">
        <f t="shared" si="13"/>
        <v>עליה משמעותית</v>
      </c>
      <c r="J123" s="3" t="str">
        <f t="shared" si="14"/>
        <v>עודף קטן</v>
      </c>
      <c r="K123" s="2">
        <v>1.5989092711948372E-2</v>
      </c>
      <c r="L123" s="2">
        <v>2.0332642023504534E-4</v>
      </c>
      <c r="M123" s="3" t="str">
        <f t="shared" si="15"/>
        <v>עליה</v>
      </c>
      <c r="N123" s="3" t="str">
        <f t="shared" si="16"/>
        <v>עודף קטן</v>
      </c>
      <c r="O123" t="b">
        <f t="shared" si="17"/>
        <v>0</v>
      </c>
      <c r="P123" t="b">
        <f t="shared" si="18"/>
        <v>0</v>
      </c>
      <c r="Q123" t="b">
        <f t="shared" si="19"/>
        <v>0</v>
      </c>
      <c r="R123">
        <f t="shared" si="20"/>
        <v>3</v>
      </c>
    </row>
    <row r="124" spans="1:18" hidden="1" x14ac:dyDescent="0.25">
      <c r="A124" s="5" t="s">
        <v>122</v>
      </c>
      <c r="B124" s="5" t="s">
        <v>304</v>
      </c>
      <c r="C124" s="1">
        <v>6.9421824104234364E-3</v>
      </c>
      <c r="D124" s="3">
        <v>4.8523078789349184E-4</v>
      </c>
      <c r="E124" s="3" t="str">
        <f t="shared" si="11"/>
        <v>תוספת קטנה</v>
      </c>
      <c r="F124" s="3" t="str">
        <f t="shared" si="12"/>
        <v>עודף קטן</v>
      </c>
      <c r="G124" s="1">
        <v>2.8310880829015561E-2</v>
      </c>
      <c r="H124" s="3">
        <v>-3.5673976136730086E-3</v>
      </c>
      <c r="I124" s="3" t="str">
        <f t="shared" si="13"/>
        <v>עליה גדולה</v>
      </c>
      <c r="J124" s="3" t="str">
        <f t="shared" si="14"/>
        <v>חריגה קטנה</v>
      </c>
      <c r="K124" s="2">
        <v>5.6140350877194045E-3</v>
      </c>
      <c r="L124" s="2">
        <v>-5.4082344731332865E-3</v>
      </c>
      <c r="M124" s="3" t="str">
        <f t="shared" si="15"/>
        <v>תוספת קטנה</v>
      </c>
      <c r="N124" s="3" t="str">
        <f t="shared" si="16"/>
        <v>חריגה קטנה</v>
      </c>
      <c r="O124" t="b">
        <f t="shared" si="17"/>
        <v>0</v>
      </c>
      <c r="P124" t="b">
        <f t="shared" si="18"/>
        <v>0</v>
      </c>
      <c r="Q124" t="b">
        <f t="shared" si="19"/>
        <v>0</v>
      </c>
      <c r="R124">
        <f t="shared" si="20"/>
        <v>3</v>
      </c>
    </row>
    <row r="125" spans="1:18" hidden="1" x14ac:dyDescent="0.25">
      <c r="A125" s="5" t="s">
        <v>123</v>
      </c>
      <c r="B125" s="5" t="s">
        <v>304</v>
      </c>
      <c r="C125" s="1">
        <v>4.0131912734652442E-2</v>
      </c>
      <c r="D125" s="3">
        <v>1.9511243353982732E-3</v>
      </c>
      <c r="E125" s="3" t="str">
        <f t="shared" si="11"/>
        <v>עליה גדולה</v>
      </c>
      <c r="F125" s="3" t="str">
        <f t="shared" si="12"/>
        <v>עודף קטן</v>
      </c>
      <c r="G125" s="1">
        <v>-5.3910478775995863E-2</v>
      </c>
      <c r="H125" s="3">
        <v>8.2010769448774262E-3</v>
      </c>
      <c r="I125" s="3" t="str">
        <f t="shared" si="13"/>
        <v>ירידה משמעותית</v>
      </c>
      <c r="J125" s="3" t="str">
        <f t="shared" si="14"/>
        <v>עודף קטן</v>
      </c>
      <c r="K125" s="2">
        <v>-6.4677317193328143E-2</v>
      </c>
      <c r="L125" s="2">
        <v>8.6343115124153502E-3</v>
      </c>
      <c r="M125" s="3" t="str">
        <f t="shared" si="15"/>
        <v>ירידה משמעותית</v>
      </c>
      <c r="N125" s="3" t="str">
        <f t="shared" si="16"/>
        <v>עודף קטן</v>
      </c>
      <c r="O125" t="b">
        <f t="shared" si="17"/>
        <v>0</v>
      </c>
      <c r="P125" t="b">
        <f t="shared" si="18"/>
        <v>0</v>
      </c>
      <c r="Q125" t="b">
        <f t="shared" si="19"/>
        <v>0</v>
      </c>
      <c r="R125">
        <f t="shared" si="20"/>
        <v>3</v>
      </c>
    </row>
    <row r="126" spans="1:18" hidden="1" x14ac:dyDescent="0.25">
      <c r="A126" s="5" t="s">
        <v>124</v>
      </c>
      <c r="B126" s="5" t="s">
        <v>304</v>
      </c>
      <c r="C126" s="1">
        <v>2.9307125458164052E-2</v>
      </c>
      <c r="D126" s="3">
        <v>5.6736317962270352E-4</v>
      </c>
      <c r="E126" s="3" t="str">
        <f t="shared" si="11"/>
        <v>עליה גדולה</v>
      </c>
      <c r="F126" s="3" t="str">
        <f t="shared" si="12"/>
        <v>עודף קטן</v>
      </c>
      <c r="G126" s="1">
        <v>4.2304346702724205E-2</v>
      </c>
      <c r="H126" s="3">
        <v>1.0493873065450369E-3</v>
      </c>
      <c r="I126" s="3" t="str">
        <f t="shared" si="13"/>
        <v>עליה גדולה</v>
      </c>
      <c r="J126" s="3" t="str">
        <f t="shared" si="14"/>
        <v>עודף קטן</v>
      </c>
      <c r="K126" s="2">
        <v>3.6327219234892683E-2</v>
      </c>
      <c r="L126" s="2">
        <v>2.2615362407172757E-3</v>
      </c>
      <c r="M126" s="3" t="str">
        <f t="shared" si="15"/>
        <v>עליה גדולה</v>
      </c>
      <c r="N126" s="3" t="str">
        <f t="shared" si="16"/>
        <v>עודף קטן</v>
      </c>
      <c r="O126" t="b">
        <f t="shared" si="17"/>
        <v>0</v>
      </c>
      <c r="P126" t="b">
        <f t="shared" si="18"/>
        <v>0</v>
      </c>
      <c r="Q126" t="b">
        <f t="shared" si="19"/>
        <v>0</v>
      </c>
      <c r="R126">
        <f t="shared" si="20"/>
        <v>3</v>
      </c>
    </row>
    <row r="127" spans="1:18" hidden="1" x14ac:dyDescent="0.25">
      <c r="A127" s="5" t="s">
        <v>125</v>
      </c>
      <c r="B127" s="5" t="s">
        <v>304</v>
      </c>
      <c r="C127" s="1">
        <v>2.2814860490211197E-2</v>
      </c>
      <c r="D127" s="3">
        <v>-8.2391358955036416E-3</v>
      </c>
      <c r="E127" s="3" t="str">
        <f t="shared" si="11"/>
        <v>עליה גדולה</v>
      </c>
      <c r="F127" s="3" t="str">
        <f t="shared" si="12"/>
        <v>חריגה קטנה</v>
      </c>
      <c r="G127" s="1">
        <v>-1.4092593559162814E-2</v>
      </c>
      <c r="H127" s="3">
        <v>-1.6464609031711579E-2</v>
      </c>
      <c r="I127" s="3" t="str">
        <f t="shared" si="13"/>
        <v>ירידה</v>
      </c>
      <c r="J127" s="3" t="str">
        <f t="shared" si="14"/>
        <v>גרעון</v>
      </c>
      <c r="K127" s="2">
        <v>6.794682422452003E-2</v>
      </c>
      <c r="L127" s="2">
        <v>2.4204702627939143E-3</v>
      </c>
      <c r="M127" s="3" t="str">
        <f t="shared" si="15"/>
        <v>עליה משמעותית</v>
      </c>
      <c r="N127" s="3" t="str">
        <f t="shared" si="16"/>
        <v>עודף קטן</v>
      </c>
      <c r="O127" t="b">
        <f t="shared" si="17"/>
        <v>0</v>
      </c>
      <c r="P127" t="b">
        <f t="shared" si="18"/>
        <v>0</v>
      </c>
      <c r="Q127" t="b">
        <f t="shared" si="19"/>
        <v>0</v>
      </c>
      <c r="R127">
        <f t="shared" si="20"/>
        <v>3</v>
      </c>
    </row>
    <row r="128" spans="1:18" hidden="1" x14ac:dyDescent="0.25">
      <c r="A128" s="5" t="s">
        <v>126</v>
      </c>
      <c r="B128" s="5" t="s">
        <v>304</v>
      </c>
      <c r="C128" s="1">
        <v>3.1426088419163944E-2</v>
      </c>
      <c r="D128" s="3">
        <v>-1.7512865115604841E-2</v>
      </c>
      <c r="E128" s="3" t="str">
        <f t="shared" si="11"/>
        <v>עליה גדולה</v>
      </c>
      <c r="F128" s="3" t="str">
        <f t="shared" si="12"/>
        <v>גרעון</v>
      </c>
      <c r="G128" s="1">
        <v>-1.2243826523915757E-2</v>
      </c>
      <c r="H128" s="3">
        <v>2.8473804100227792E-5</v>
      </c>
      <c r="I128" s="3" t="str">
        <f t="shared" si="13"/>
        <v>ירידה</v>
      </c>
      <c r="J128" s="3" t="str">
        <f t="shared" si="14"/>
        <v>עודף קטן</v>
      </c>
      <c r="K128" s="2">
        <v>4.3094345872756179E-2</v>
      </c>
      <c r="L128" s="2">
        <v>1.0162258720785987E-2</v>
      </c>
      <c r="M128" s="3" t="str">
        <f t="shared" si="15"/>
        <v>עליה גדולה</v>
      </c>
      <c r="N128" s="3" t="str">
        <f t="shared" si="16"/>
        <v>עודף</v>
      </c>
      <c r="O128" t="b">
        <f t="shared" si="17"/>
        <v>0</v>
      </c>
      <c r="P128" t="b">
        <f t="shared" si="18"/>
        <v>0</v>
      </c>
      <c r="Q128" t="b">
        <f t="shared" si="19"/>
        <v>0</v>
      </c>
      <c r="R128">
        <f t="shared" si="20"/>
        <v>3</v>
      </c>
    </row>
    <row r="129" spans="1:18" hidden="1" x14ac:dyDescent="0.25">
      <c r="A129" s="5" t="s">
        <v>127</v>
      </c>
      <c r="B129" s="5" t="s">
        <v>304</v>
      </c>
      <c r="C129" s="1">
        <v>-2.6748516472273387E-2</v>
      </c>
      <c r="D129" s="3">
        <v>-4.0451781644478456E-2</v>
      </c>
      <c r="E129" s="3" t="str">
        <f t="shared" si="11"/>
        <v>ירידה גדולה</v>
      </c>
      <c r="F129" s="3" t="str">
        <f t="shared" si="12"/>
        <v>גרעון גדול</v>
      </c>
      <c r="G129" s="1">
        <v>-3.7816074653822529E-3</v>
      </c>
      <c r="H129" s="3">
        <v>2.0773923060943137E-4</v>
      </c>
      <c r="I129" s="3" t="str">
        <f t="shared" si="13"/>
        <v>פספוס קטן</v>
      </c>
      <c r="J129" s="3" t="str">
        <f t="shared" si="14"/>
        <v>עודף קטן</v>
      </c>
      <c r="K129" s="2">
        <v>1.0458999484270315E-2</v>
      </c>
      <c r="L129" s="2">
        <v>-8.8808133600097995E-4</v>
      </c>
      <c r="M129" s="3" t="str">
        <f t="shared" si="15"/>
        <v>עליה</v>
      </c>
      <c r="N129" s="3" t="str">
        <f t="shared" si="16"/>
        <v>חריגה קטנה</v>
      </c>
      <c r="O129" t="b">
        <f t="shared" si="17"/>
        <v>0</v>
      </c>
      <c r="P129" t="b">
        <f t="shared" si="18"/>
        <v>0</v>
      </c>
      <c r="Q129" t="b">
        <f t="shared" si="19"/>
        <v>0</v>
      </c>
      <c r="R129">
        <f t="shared" si="20"/>
        <v>3</v>
      </c>
    </row>
    <row r="130" spans="1:18" x14ac:dyDescent="0.25">
      <c r="A130" s="5" t="s">
        <v>128</v>
      </c>
      <c r="B130" s="5" t="s">
        <v>305</v>
      </c>
      <c r="C130" s="1">
        <v>8.5328496426573253E-4</v>
      </c>
      <c r="D130" s="3">
        <v>3.2896539712736843E-3</v>
      </c>
      <c r="E130" s="3" t="str">
        <f t="shared" si="11"/>
        <v>תוספת קטנה</v>
      </c>
      <c r="F130" s="3" t="str">
        <f t="shared" si="12"/>
        <v>עודף קטן</v>
      </c>
      <c r="G130" s="1">
        <v>-3.7298436163629711E-3</v>
      </c>
      <c r="H130" s="3">
        <v>3.7438074326163521E-3</v>
      </c>
      <c r="I130" s="3" t="str">
        <f t="shared" si="13"/>
        <v>פספוס קטן</v>
      </c>
      <c r="J130" s="3" t="str">
        <f t="shared" si="14"/>
        <v>עודף קטן</v>
      </c>
      <c r="K130" s="2">
        <v>-5.9399263472692532E-3</v>
      </c>
      <c r="L130" s="2">
        <v>4.0971768585051967E-3</v>
      </c>
      <c r="M130" s="3" t="str">
        <f t="shared" si="15"/>
        <v>פספוס קטן</v>
      </c>
      <c r="N130" s="3" t="str">
        <f t="shared" si="16"/>
        <v>עודף קטן</v>
      </c>
      <c r="O130" t="b">
        <f t="shared" si="17"/>
        <v>0</v>
      </c>
      <c r="P130" t="b">
        <f t="shared" si="18"/>
        <v>0</v>
      </c>
      <c r="Q130" t="b">
        <f t="shared" si="19"/>
        <v>0</v>
      </c>
      <c r="R130">
        <f t="shared" si="20"/>
        <v>3</v>
      </c>
    </row>
    <row r="131" spans="1:18" hidden="1" x14ac:dyDescent="0.25">
      <c r="A131" s="5" t="s">
        <v>129</v>
      </c>
      <c r="B131" s="5" t="s">
        <v>304</v>
      </c>
      <c r="C131" s="1"/>
      <c r="D131" s="3"/>
      <c r="E131" s="3" t="str">
        <f t="shared" si="11"/>
        <v/>
      </c>
      <c r="F131" s="3" t="str">
        <f t="shared" si="12"/>
        <v>עודף קטן</v>
      </c>
      <c r="G131" s="1"/>
      <c r="H131" s="3"/>
      <c r="I131" s="3" t="str">
        <f t="shared" si="13"/>
        <v/>
      </c>
      <c r="J131" s="3" t="str">
        <f t="shared" si="14"/>
        <v>עודף קטן</v>
      </c>
      <c r="K131" s="2">
        <v>4.6873620242596559E-2</v>
      </c>
      <c r="L131" s="2">
        <v>1.0467149254646955E-2</v>
      </c>
      <c r="M131" s="3" t="str">
        <f t="shared" si="15"/>
        <v>עליה גדולה</v>
      </c>
      <c r="N131" s="3" t="str">
        <f t="shared" si="16"/>
        <v>עודף</v>
      </c>
      <c r="O131" t="b">
        <f t="shared" si="17"/>
        <v>0</v>
      </c>
      <c r="P131" t="b">
        <f t="shared" si="18"/>
        <v>0</v>
      </c>
      <c r="Q131" t="b">
        <f t="shared" si="19"/>
        <v>0</v>
      </c>
      <c r="R131">
        <f t="shared" si="20"/>
        <v>1</v>
      </c>
    </row>
    <row r="132" spans="1:18" hidden="1" x14ac:dyDescent="0.25">
      <c r="A132" s="5" t="s">
        <v>130</v>
      </c>
      <c r="B132" s="5" t="s">
        <v>304</v>
      </c>
      <c r="C132" s="1">
        <v>-4.8452527935424206E-3</v>
      </c>
      <c r="D132" s="3">
        <v>-3.7418157554526876E-2</v>
      </c>
      <c r="E132" s="3" t="str">
        <f t="shared" ref="E132:E195" si="21">IF(ISBLANK($C132),"",VLOOKUP($C132,$G$267:$J$276,4,TRUE))</f>
        <v>פספוס קטן</v>
      </c>
      <c r="F132" s="3" t="str">
        <f t="shared" ref="F132:F195" si="22">VLOOKUP($D132,$G$267:$J$276,3,TRUE)</f>
        <v>גרעון גדול</v>
      </c>
      <c r="G132" s="1">
        <v>6.504633877775734E-2</v>
      </c>
      <c r="H132" s="3">
        <v>-5.5785902751601963E-3</v>
      </c>
      <c r="I132" s="3" t="str">
        <f t="shared" ref="I132:I195" si="23">IF(ISBLANK($G132),"",VLOOKUP($G132,$G$267:$J$276,4,TRUE))</f>
        <v>עליה משמעותית</v>
      </c>
      <c r="J132" s="3" t="str">
        <f t="shared" ref="J132:J195" si="24">VLOOKUP($H132,$G$267:$J$276,3,TRUE)</f>
        <v>חריגה קטנה</v>
      </c>
      <c r="K132" s="2">
        <v>2.3582359435943667E-2</v>
      </c>
      <c r="L132" s="2">
        <v>-7.6210458346564417E-4</v>
      </c>
      <c r="M132" s="3" t="str">
        <f t="shared" ref="M132:M195" si="25">IF(ISBLANK($K132),"",VLOOKUP($K132,$G$267:$J$276,4,TRUE))</f>
        <v>עליה גדולה</v>
      </c>
      <c r="N132" s="3" t="str">
        <f t="shared" ref="N132:N195" si="26">VLOOKUP($L132,$G$267:$J$276,3,TRUE)</f>
        <v>חריגה קטנה</v>
      </c>
      <c r="O132" t="b">
        <f t="shared" ref="O132:O195" si="27">IF(AND(C132&gt;0.02,D132&lt;-0.02),TRUE,FALSE)</f>
        <v>0</v>
      </c>
      <c r="P132" t="b">
        <f t="shared" ref="P132:P195" si="28">IF(AND(G132&gt;0.02,H132&lt;-0.02),TRUE,FALSE)</f>
        <v>0</v>
      </c>
      <c r="Q132" t="b">
        <f t="shared" ref="Q132:Q195" si="29">IF(AND(K132&gt;0.02,L132&lt;-0.02),TRUE,FALSE)</f>
        <v>0</v>
      </c>
      <c r="R132">
        <f t="shared" si="20"/>
        <v>3</v>
      </c>
    </row>
    <row r="133" spans="1:18" hidden="1" x14ac:dyDescent="0.25">
      <c r="A133" s="5" t="s">
        <v>131</v>
      </c>
      <c r="B133" s="5" t="s">
        <v>304</v>
      </c>
      <c r="C133" s="1">
        <v>-4.8978494623655888E-2</v>
      </c>
      <c r="D133" s="3">
        <v>4.1862174232573914E-2</v>
      </c>
      <c r="E133" s="3" t="str">
        <f t="shared" si="21"/>
        <v>ירידה גדולה</v>
      </c>
      <c r="F133" s="3" t="str">
        <f t="shared" si="22"/>
        <v>עודף גדול</v>
      </c>
      <c r="G133" s="1">
        <v>-3.2314019528299265E-2</v>
      </c>
      <c r="H133" s="3">
        <v>1.3010292587024401E-2</v>
      </c>
      <c r="I133" s="3" t="str">
        <f t="shared" si="23"/>
        <v>ירידה גדולה</v>
      </c>
      <c r="J133" s="3" t="str">
        <f t="shared" si="24"/>
        <v>עודף</v>
      </c>
      <c r="K133" s="2">
        <v>-0.1066592562651576</v>
      </c>
      <c r="L133" s="2">
        <v>-1.4139471749335445E-2</v>
      </c>
      <c r="M133" s="3" t="str">
        <f t="shared" si="25"/>
        <v>ירידה חריגה</v>
      </c>
      <c r="N133" s="3" t="str">
        <f t="shared" si="26"/>
        <v>גרעון</v>
      </c>
      <c r="O133" t="b">
        <f t="shared" si="27"/>
        <v>0</v>
      </c>
      <c r="P133" t="b">
        <f t="shared" si="28"/>
        <v>0</v>
      </c>
      <c r="Q133" t="b">
        <f t="shared" si="29"/>
        <v>0</v>
      </c>
      <c r="R133">
        <f t="shared" si="20"/>
        <v>3</v>
      </c>
    </row>
    <row r="134" spans="1:18" hidden="1" x14ac:dyDescent="0.25">
      <c r="A134" s="5" t="s">
        <v>132</v>
      </c>
      <c r="B134" s="5" t="s">
        <v>304</v>
      </c>
      <c r="C134" s="1">
        <v>-2.4203451173011037E-2</v>
      </c>
      <c r="D134" s="3">
        <v>-2.318111070636156E-4</v>
      </c>
      <c r="E134" s="3" t="str">
        <f t="shared" si="21"/>
        <v>ירידה גדולה</v>
      </c>
      <c r="F134" s="3" t="str">
        <f t="shared" si="22"/>
        <v>חריגה קטנה</v>
      </c>
      <c r="G134" s="1">
        <v>-4.064346459920043E-3</v>
      </c>
      <c r="H134" s="3">
        <v>-1.0288065843621399E-4</v>
      </c>
      <c r="I134" s="3" t="str">
        <f t="shared" si="23"/>
        <v>פספוס קטן</v>
      </c>
      <c r="J134" s="3" t="str">
        <f t="shared" si="24"/>
        <v>חריגה קטנה</v>
      </c>
      <c r="K134" s="2">
        <v>1.1018120393120334E-2</v>
      </c>
      <c r="L134" s="2">
        <v>0</v>
      </c>
      <c r="M134" s="3" t="str">
        <f t="shared" si="25"/>
        <v>עליה</v>
      </c>
      <c r="N134" s="3" t="str">
        <f t="shared" si="26"/>
        <v>עודף קטן</v>
      </c>
      <c r="O134" t="b">
        <f t="shared" si="27"/>
        <v>0</v>
      </c>
      <c r="P134" t="b">
        <f t="shared" si="28"/>
        <v>0</v>
      </c>
      <c r="Q134" t="b">
        <f t="shared" si="29"/>
        <v>0</v>
      </c>
      <c r="R134">
        <f t="shared" si="20"/>
        <v>3</v>
      </c>
    </row>
    <row r="135" spans="1:18" hidden="1" x14ac:dyDescent="0.25">
      <c r="A135" s="6" t="s">
        <v>133</v>
      </c>
      <c r="B135" s="5" t="s">
        <v>304</v>
      </c>
      <c r="C135" s="1">
        <v>7.9300760188876218E-3</v>
      </c>
      <c r="D135" s="3">
        <v>1.528350909368791E-4</v>
      </c>
      <c r="E135" s="3" t="str">
        <f t="shared" si="21"/>
        <v>תוספת קטנה</v>
      </c>
      <c r="F135" s="3" t="str">
        <f t="shared" si="22"/>
        <v>עודף קטן</v>
      </c>
      <c r="G135" s="1">
        <v>5.1161177243847167E-2</v>
      </c>
      <c r="H135" s="3">
        <v>2.014791347513296E-4</v>
      </c>
      <c r="I135" s="3" t="str">
        <f t="shared" si="23"/>
        <v>עליה משמעותית</v>
      </c>
      <c r="J135" s="3" t="str">
        <f t="shared" si="24"/>
        <v>עודף קטן</v>
      </c>
      <c r="K135" s="2">
        <v>2.4842418917370157E-2</v>
      </c>
      <c r="L135" s="2">
        <v>1.3791920916379955E-4</v>
      </c>
      <c r="M135" s="3" t="str">
        <f t="shared" si="25"/>
        <v>עליה גדולה</v>
      </c>
      <c r="N135" s="3" t="str">
        <f t="shared" si="26"/>
        <v>עודף קטן</v>
      </c>
      <c r="O135" t="b">
        <f t="shared" si="27"/>
        <v>0</v>
      </c>
      <c r="P135" t="b">
        <f t="shared" si="28"/>
        <v>0</v>
      </c>
      <c r="Q135" t="b">
        <f t="shared" si="29"/>
        <v>0</v>
      </c>
      <c r="R135">
        <f t="shared" si="20"/>
        <v>3</v>
      </c>
    </row>
    <row r="136" spans="1:18" hidden="1" x14ac:dyDescent="0.25">
      <c r="A136" s="7" t="s">
        <v>134</v>
      </c>
      <c r="B136" s="5" t="s">
        <v>304</v>
      </c>
      <c r="C136" s="1">
        <v>4.530509621893497E-3</v>
      </c>
      <c r="D136" s="3">
        <v>-9.7854705256621918E-3</v>
      </c>
      <c r="E136" s="3" t="str">
        <f t="shared" si="21"/>
        <v>תוספת קטנה</v>
      </c>
      <c r="F136" s="3" t="str">
        <f t="shared" si="22"/>
        <v>חריגה קטנה</v>
      </c>
      <c r="G136" s="1">
        <v>4.22116194218356E-2</v>
      </c>
      <c r="H136" s="3">
        <v>9.2539549640858413E-4</v>
      </c>
      <c r="I136" s="3" t="str">
        <f t="shared" si="23"/>
        <v>עליה גדולה</v>
      </c>
      <c r="J136" s="3" t="str">
        <f t="shared" si="24"/>
        <v>עודף קטן</v>
      </c>
      <c r="K136" s="2">
        <v>3.0119119619237855E-2</v>
      </c>
      <c r="L136" s="2">
        <v>-2.680321842836138E-3</v>
      </c>
      <c r="M136" s="3" t="str">
        <f t="shared" si="25"/>
        <v>עליה גדולה</v>
      </c>
      <c r="N136" s="3" t="str">
        <f t="shared" si="26"/>
        <v>חריגה קטנה</v>
      </c>
      <c r="O136" t="b">
        <f t="shared" si="27"/>
        <v>0</v>
      </c>
      <c r="P136" t="b">
        <f t="shared" si="28"/>
        <v>0</v>
      </c>
      <c r="Q136" t="b">
        <f t="shared" si="29"/>
        <v>0</v>
      </c>
      <c r="R136">
        <f t="shared" si="20"/>
        <v>3</v>
      </c>
    </row>
    <row r="137" spans="1:18" x14ac:dyDescent="0.25">
      <c r="A137" s="5" t="s">
        <v>135</v>
      </c>
      <c r="B137" s="5" t="s">
        <v>305</v>
      </c>
      <c r="C137" s="1">
        <v>1.8466279483228654E-2</v>
      </c>
      <c r="D137" s="3">
        <v>7.4248207801880647E-3</v>
      </c>
      <c r="E137" s="3" t="str">
        <f t="shared" si="21"/>
        <v>עליה</v>
      </c>
      <c r="F137" s="3" t="str">
        <f t="shared" si="22"/>
        <v>עודף קטן</v>
      </c>
      <c r="G137" s="1">
        <v>-1.5247964470762376E-2</v>
      </c>
      <c r="H137" s="3">
        <v>1.0272599719382642E-3</v>
      </c>
      <c r="I137" s="3" t="str">
        <f t="shared" si="23"/>
        <v>ירידה</v>
      </c>
      <c r="J137" s="3" t="str">
        <f t="shared" si="24"/>
        <v>עודף קטן</v>
      </c>
      <c r="K137" s="2">
        <v>-8.6300730835018324E-3</v>
      </c>
      <c r="L137" s="2">
        <v>0</v>
      </c>
      <c r="M137" s="3" t="str">
        <f t="shared" si="25"/>
        <v>פספוס קטן</v>
      </c>
      <c r="N137" s="3" t="str">
        <f t="shared" si="26"/>
        <v>עודף קטן</v>
      </c>
      <c r="O137" t="b">
        <f t="shared" si="27"/>
        <v>0</v>
      </c>
      <c r="P137" t="b">
        <f t="shared" si="28"/>
        <v>0</v>
      </c>
      <c r="Q137" t="b">
        <f t="shared" si="29"/>
        <v>0</v>
      </c>
      <c r="R137">
        <f t="shared" si="20"/>
        <v>3</v>
      </c>
    </row>
    <row r="138" spans="1:18" hidden="1" x14ac:dyDescent="0.25">
      <c r="A138" s="10" t="s">
        <v>136</v>
      </c>
      <c r="B138" s="5" t="s">
        <v>304</v>
      </c>
      <c r="C138" s="1">
        <v>3.0121234009728992E-2</v>
      </c>
      <c r="D138" s="3">
        <v>5.9725363314685163E-2</v>
      </c>
      <c r="E138" s="3" t="str">
        <f t="shared" si="21"/>
        <v>עליה גדולה</v>
      </c>
      <c r="F138" s="3" t="str">
        <f t="shared" si="22"/>
        <v>עודף משמעותי</v>
      </c>
      <c r="G138" s="1">
        <v>-5.0431052526600517E-3</v>
      </c>
      <c r="H138" s="3">
        <v>2.0804304407116923E-2</v>
      </c>
      <c r="I138" s="3" t="str">
        <f t="shared" si="23"/>
        <v>פספוס קטן</v>
      </c>
      <c r="J138" s="3" t="str">
        <f t="shared" si="24"/>
        <v>עודף גדול</v>
      </c>
      <c r="K138" s="2">
        <v>1.5895338820330229E-2</v>
      </c>
      <c r="L138" s="2">
        <v>5.7437385383196857E-2</v>
      </c>
      <c r="M138" s="3" t="str">
        <f t="shared" si="25"/>
        <v>עליה</v>
      </c>
      <c r="N138" s="3" t="str">
        <f t="shared" si="26"/>
        <v>עודף משמעותי</v>
      </c>
      <c r="O138" t="b">
        <f t="shared" si="27"/>
        <v>0</v>
      </c>
      <c r="P138" t="b">
        <f t="shared" si="28"/>
        <v>0</v>
      </c>
      <c r="Q138" t="b">
        <f t="shared" si="29"/>
        <v>0</v>
      </c>
      <c r="R138">
        <f t="shared" si="20"/>
        <v>3</v>
      </c>
    </row>
    <row r="139" spans="1:18" hidden="1" x14ac:dyDescent="0.25">
      <c r="A139" s="7" t="s">
        <v>137</v>
      </c>
      <c r="B139" s="5" t="s">
        <v>304</v>
      </c>
      <c r="C139" s="1">
        <v>0.1012999889831443</v>
      </c>
      <c r="D139" s="3">
        <v>2.1507527634672136E-3</v>
      </c>
      <c r="E139" s="3" t="str">
        <f t="shared" si="21"/>
        <v>עליה חריגה</v>
      </c>
      <c r="F139" s="3" t="str">
        <f t="shared" si="22"/>
        <v>עודף קטן</v>
      </c>
      <c r="G139" s="1">
        <v>-1.191246910610011E-2</v>
      </c>
      <c r="H139" s="3">
        <v>2.8410883128008029E-3</v>
      </c>
      <c r="I139" s="3" t="str">
        <f t="shared" si="23"/>
        <v>ירידה</v>
      </c>
      <c r="J139" s="3" t="str">
        <f t="shared" si="24"/>
        <v>עודף קטן</v>
      </c>
      <c r="K139" s="2">
        <v>-1.6167737243970359E-2</v>
      </c>
      <c r="L139" s="2">
        <v>1.249809616814708E-3</v>
      </c>
      <c r="M139" s="3" t="str">
        <f t="shared" si="25"/>
        <v>ירידה</v>
      </c>
      <c r="N139" s="3" t="str">
        <f t="shared" si="26"/>
        <v>עודף קטן</v>
      </c>
      <c r="O139" t="b">
        <f t="shared" si="27"/>
        <v>0</v>
      </c>
      <c r="P139" t="b">
        <f t="shared" si="28"/>
        <v>0</v>
      </c>
      <c r="Q139" t="b">
        <f t="shared" si="29"/>
        <v>0</v>
      </c>
      <c r="R139">
        <f t="shared" si="20"/>
        <v>3</v>
      </c>
    </row>
    <row r="140" spans="1:18" hidden="1" x14ac:dyDescent="0.25">
      <c r="A140" s="5" t="s">
        <v>138</v>
      </c>
      <c r="B140" s="5" t="s">
        <v>304</v>
      </c>
      <c r="C140" s="1">
        <v>8.2134487110149701E-2</v>
      </c>
      <c r="D140" s="3">
        <v>3.408522973378203E-2</v>
      </c>
      <c r="E140" s="3" t="str">
        <f t="shared" si="21"/>
        <v>עליה משמעותית</v>
      </c>
      <c r="F140" s="3" t="str">
        <f t="shared" si="22"/>
        <v>עודף גדול</v>
      </c>
      <c r="G140" s="1">
        <v>4.8636363636363589E-2</v>
      </c>
      <c r="H140" s="3">
        <v>-2.9648894668400519E-3</v>
      </c>
      <c r="I140" s="3" t="str">
        <f t="shared" si="23"/>
        <v>עליה גדולה</v>
      </c>
      <c r="J140" s="3" t="str">
        <f t="shared" si="24"/>
        <v>חריגה קטנה</v>
      </c>
      <c r="K140" s="2">
        <v>1.9956012026070002E-2</v>
      </c>
      <c r="L140" s="2">
        <v>7.3395584395030463E-3</v>
      </c>
      <c r="M140" s="3" t="str">
        <f t="shared" si="25"/>
        <v>עליה</v>
      </c>
      <c r="N140" s="3" t="str">
        <f t="shared" si="26"/>
        <v>עודף קטן</v>
      </c>
      <c r="O140" t="b">
        <f t="shared" si="27"/>
        <v>0</v>
      </c>
      <c r="P140" t="b">
        <f t="shared" si="28"/>
        <v>0</v>
      </c>
      <c r="Q140" t="b">
        <f t="shared" si="29"/>
        <v>0</v>
      </c>
      <c r="R140">
        <f t="shared" si="20"/>
        <v>3</v>
      </c>
    </row>
    <row r="141" spans="1:18" hidden="1" x14ac:dyDescent="0.25">
      <c r="A141" s="7" t="s">
        <v>139</v>
      </c>
      <c r="B141" s="5" t="s">
        <v>304</v>
      </c>
      <c r="C141" s="1">
        <v>4.0156850401962041E-2</v>
      </c>
      <c r="D141" s="3">
        <v>1.7992006354569868E-2</v>
      </c>
      <c r="E141" s="3" t="str">
        <f t="shared" si="21"/>
        <v>עליה גדולה</v>
      </c>
      <c r="F141" s="3" t="str">
        <f t="shared" si="22"/>
        <v>עודף</v>
      </c>
      <c r="G141" s="1">
        <v>4.2778015663632374E-2</v>
      </c>
      <c r="H141" s="3">
        <v>2.9525525207301243E-2</v>
      </c>
      <c r="I141" s="3" t="str">
        <f t="shared" si="23"/>
        <v>עליה גדולה</v>
      </c>
      <c r="J141" s="3" t="str">
        <f t="shared" si="24"/>
        <v>עודף גדול</v>
      </c>
      <c r="K141" s="2">
        <v>4.0744883285156019E-2</v>
      </c>
      <c r="L141" s="2">
        <v>2.9309959803483698E-3</v>
      </c>
      <c r="M141" s="3" t="str">
        <f t="shared" si="25"/>
        <v>עליה גדולה</v>
      </c>
      <c r="N141" s="3" t="str">
        <f t="shared" si="26"/>
        <v>עודף קטן</v>
      </c>
      <c r="O141" t="b">
        <f t="shared" si="27"/>
        <v>0</v>
      </c>
      <c r="P141" t="b">
        <f t="shared" si="28"/>
        <v>0</v>
      </c>
      <c r="Q141" t="b">
        <f t="shared" si="29"/>
        <v>0</v>
      </c>
      <c r="R141">
        <f t="shared" si="20"/>
        <v>3</v>
      </c>
    </row>
    <row r="142" spans="1:18" hidden="1" x14ac:dyDescent="0.25">
      <c r="A142" s="5" t="s">
        <v>140</v>
      </c>
      <c r="B142" s="5" t="s">
        <v>304</v>
      </c>
      <c r="C142" s="1">
        <v>-4.1694050470997279E-4</v>
      </c>
      <c r="D142" s="3">
        <v>3.2520785023471525E-4</v>
      </c>
      <c r="E142" s="3" t="str">
        <f t="shared" si="21"/>
        <v>פספוס קטן</v>
      </c>
      <c r="F142" s="3" t="str">
        <f t="shared" si="22"/>
        <v>עודף קטן</v>
      </c>
      <c r="G142" s="1">
        <v>-1.2325269015601714E-3</v>
      </c>
      <c r="H142" s="3">
        <v>2.0986203787861993E-3</v>
      </c>
      <c r="I142" s="3" t="str">
        <f t="shared" si="23"/>
        <v>פספוס קטן</v>
      </c>
      <c r="J142" s="3" t="str">
        <f t="shared" si="24"/>
        <v>עודף קטן</v>
      </c>
      <c r="K142" s="2">
        <v>-5.893292946097195E-3</v>
      </c>
      <c r="L142" s="2">
        <v>3.5522015755987433E-4</v>
      </c>
      <c r="M142" s="3" t="str">
        <f t="shared" si="25"/>
        <v>פספוס קטן</v>
      </c>
      <c r="N142" s="3" t="str">
        <f t="shared" si="26"/>
        <v>עודף קטן</v>
      </c>
      <c r="O142" t="b">
        <f t="shared" si="27"/>
        <v>0</v>
      </c>
      <c r="P142" t="b">
        <f t="shared" si="28"/>
        <v>0</v>
      </c>
      <c r="Q142" t="b">
        <f t="shared" si="29"/>
        <v>0</v>
      </c>
      <c r="R142">
        <f t="shared" si="20"/>
        <v>3</v>
      </c>
    </row>
    <row r="143" spans="1:18" hidden="1" x14ac:dyDescent="0.25">
      <c r="A143" s="5" t="s">
        <v>141</v>
      </c>
      <c r="B143" s="5" t="s">
        <v>304</v>
      </c>
      <c r="C143" s="1">
        <v>6.1917975731351715E-2</v>
      </c>
      <c r="D143" s="3">
        <v>4.3071948978010057E-3</v>
      </c>
      <c r="E143" s="3" t="str">
        <f t="shared" si="21"/>
        <v>עליה משמעותית</v>
      </c>
      <c r="F143" s="3" t="str">
        <f t="shared" si="22"/>
        <v>עודף קטן</v>
      </c>
      <c r="G143" s="1">
        <v>0.28428758301469115</v>
      </c>
      <c r="H143" s="3">
        <v>5.6509901474937809E-3</v>
      </c>
      <c r="I143" s="3" t="str">
        <f t="shared" si="23"/>
        <v>עליה חריגה</v>
      </c>
      <c r="J143" s="3" t="str">
        <f t="shared" si="24"/>
        <v>עודף קטן</v>
      </c>
      <c r="K143" s="2">
        <v>7.8890888488968969E-2</v>
      </c>
      <c r="L143" s="2">
        <v>2.8295009452262983E-3</v>
      </c>
      <c r="M143" s="3" t="str">
        <f t="shared" si="25"/>
        <v>עליה משמעותית</v>
      </c>
      <c r="N143" s="3" t="str">
        <f t="shared" si="26"/>
        <v>עודף קטן</v>
      </c>
      <c r="O143" t="b">
        <f t="shared" si="27"/>
        <v>0</v>
      </c>
      <c r="P143" t="b">
        <f t="shared" si="28"/>
        <v>0</v>
      </c>
      <c r="Q143" t="b">
        <f t="shared" si="29"/>
        <v>0</v>
      </c>
      <c r="R143">
        <f t="shared" si="20"/>
        <v>3</v>
      </c>
    </row>
    <row r="144" spans="1:18" hidden="1" x14ac:dyDescent="0.25">
      <c r="A144" s="5" t="s">
        <v>142</v>
      </c>
      <c r="B144" s="5" t="s">
        <v>304</v>
      </c>
      <c r="C144" s="1">
        <v>6.3050952980629127E-2</v>
      </c>
      <c r="D144" s="3">
        <v>-0.16438392631340762</v>
      </c>
      <c r="E144" s="3" t="str">
        <f t="shared" si="21"/>
        <v>עליה משמעותית</v>
      </c>
      <c r="F144" s="3" t="str">
        <f t="shared" si="22"/>
        <v>גרעון חריג</v>
      </c>
      <c r="G144" s="1">
        <v>4.8128512016254454E-2</v>
      </c>
      <c r="H144" s="3">
        <v>5.9821293351506894E-3</v>
      </c>
      <c r="I144" s="3" t="str">
        <f t="shared" si="23"/>
        <v>עליה גדולה</v>
      </c>
      <c r="J144" s="3" t="str">
        <f t="shared" si="24"/>
        <v>עודף קטן</v>
      </c>
      <c r="K144" s="2">
        <v>6.1478322672352537E-2</v>
      </c>
      <c r="L144" s="2">
        <v>1.126091852573272E-3</v>
      </c>
      <c r="M144" s="3" t="str">
        <f t="shared" si="25"/>
        <v>עליה משמעותית</v>
      </c>
      <c r="N144" s="3" t="str">
        <f t="shared" si="26"/>
        <v>עודף קטן</v>
      </c>
      <c r="O144" t="b">
        <f t="shared" si="27"/>
        <v>1</v>
      </c>
      <c r="P144" t="b">
        <f t="shared" si="28"/>
        <v>0</v>
      </c>
      <c r="Q144" t="b">
        <f t="shared" si="29"/>
        <v>0</v>
      </c>
      <c r="R144">
        <f t="shared" si="20"/>
        <v>2</v>
      </c>
    </row>
    <row r="145" spans="1:18" hidden="1" x14ac:dyDescent="0.25">
      <c r="A145" s="5" t="s">
        <v>143</v>
      </c>
      <c r="B145" s="5" t="s">
        <v>304</v>
      </c>
      <c r="C145" s="1">
        <v>3.5882168599185249E-2</v>
      </c>
      <c r="D145" s="3">
        <v>4.2353653002571474E-4</v>
      </c>
      <c r="E145" s="3" t="str">
        <f t="shared" si="21"/>
        <v>עליה גדולה</v>
      </c>
      <c r="F145" s="3" t="str">
        <f t="shared" si="22"/>
        <v>עודף קטן</v>
      </c>
      <c r="G145" s="1">
        <v>0.10029883091926495</v>
      </c>
      <c r="H145" s="3">
        <v>7.3090979034429703E-4</v>
      </c>
      <c r="I145" s="3" t="str">
        <f t="shared" si="23"/>
        <v>עליה חריגה</v>
      </c>
      <c r="J145" s="3" t="str">
        <f t="shared" si="24"/>
        <v>עודף קטן</v>
      </c>
      <c r="K145" s="2">
        <v>2.048546838921439E-2</v>
      </c>
      <c r="L145" s="2">
        <v>-6.0923957252250992E-2</v>
      </c>
      <c r="M145" s="3" t="str">
        <f t="shared" si="25"/>
        <v>עליה גדולה</v>
      </c>
      <c r="N145" s="3" t="str">
        <f t="shared" si="26"/>
        <v>גרעון משמעותי</v>
      </c>
      <c r="O145" t="b">
        <f t="shared" si="27"/>
        <v>0</v>
      </c>
      <c r="P145" t="b">
        <f t="shared" si="28"/>
        <v>0</v>
      </c>
      <c r="Q145" t="b">
        <f t="shared" si="29"/>
        <v>1</v>
      </c>
      <c r="R145">
        <f t="shared" si="20"/>
        <v>2</v>
      </c>
    </row>
    <row r="146" spans="1:18" hidden="1" x14ac:dyDescent="0.25">
      <c r="A146" s="5" t="s">
        <v>144</v>
      </c>
      <c r="B146" s="5" t="s">
        <v>304</v>
      </c>
      <c r="C146" s="1">
        <v>8.1450726584442634E-2</v>
      </c>
      <c r="D146" s="3">
        <v>6.7186088527551946E-3</v>
      </c>
      <c r="E146" s="3" t="str">
        <f t="shared" si="21"/>
        <v>עליה משמעותית</v>
      </c>
      <c r="F146" s="3" t="str">
        <f t="shared" si="22"/>
        <v>עודף קטן</v>
      </c>
      <c r="G146" s="1">
        <v>6.6944516801250353E-2</v>
      </c>
      <c r="H146" s="3">
        <v>9.765625E-4</v>
      </c>
      <c r="I146" s="3" t="str">
        <f t="shared" si="23"/>
        <v>עליה משמעותית</v>
      </c>
      <c r="J146" s="3" t="str">
        <f t="shared" si="24"/>
        <v>עודף קטן</v>
      </c>
      <c r="K146" s="2">
        <v>4.0462427745664664E-2</v>
      </c>
      <c r="L146" s="2">
        <v>2.6455026455026457E-4</v>
      </c>
      <c r="M146" s="3" t="str">
        <f t="shared" si="25"/>
        <v>עליה גדולה</v>
      </c>
      <c r="N146" s="3" t="str">
        <f t="shared" si="26"/>
        <v>עודף קטן</v>
      </c>
      <c r="O146" t="b">
        <f t="shared" si="27"/>
        <v>0</v>
      </c>
      <c r="P146" t="b">
        <f t="shared" si="28"/>
        <v>0</v>
      </c>
      <c r="Q146" t="b">
        <f t="shared" si="29"/>
        <v>0</v>
      </c>
      <c r="R146">
        <f t="shared" si="20"/>
        <v>3</v>
      </c>
    </row>
    <row r="147" spans="1:18" hidden="1" x14ac:dyDescent="0.25">
      <c r="A147" s="6" t="s">
        <v>145</v>
      </c>
      <c r="B147" s="5" t="s">
        <v>304</v>
      </c>
      <c r="C147" s="1">
        <v>6.5421709935417738E-2</v>
      </c>
      <c r="D147" s="3">
        <v>-3.2415886795293175E-3</v>
      </c>
      <c r="E147" s="3" t="str">
        <f t="shared" si="21"/>
        <v>עליה משמעותית</v>
      </c>
      <c r="F147" s="3" t="str">
        <f t="shared" si="22"/>
        <v>חריגה קטנה</v>
      </c>
      <c r="G147" s="1">
        <v>1.9037614683646398E-2</v>
      </c>
      <c r="H147" s="3">
        <v>-2.2226397465063375E-2</v>
      </c>
      <c r="I147" s="3" t="str">
        <f t="shared" si="23"/>
        <v>עליה</v>
      </c>
      <c r="J147" s="3" t="str">
        <f t="shared" si="24"/>
        <v>גרעון גדול</v>
      </c>
      <c r="K147" s="2">
        <v>5.1447525386249193E-2</v>
      </c>
      <c r="L147" s="2">
        <v>1.7710281925550401E-4</v>
      </c>
      <c r="M147" s="3" t="str">
        <f t="shared" si="25"/>
        <v>עליה משמעותית</v>
      </c>
      <c r="N147" s="3" t="str">
        <f t="shared" si="26"/>
        <v>עודף קטן</v>
      </c>
      <c r="O147" t="b">
        <f t="shared" si="27"/>
        <v>0</v>
      </c>
      <c r="P147" t="b">
        <f t="shared" si="28"/>
        <v>0</v>
      </c>
      <c r="Q147" t="b">
        <f t="shared" si="29"/>
        <v>0</v>
      </c>
      <c r="R147">
        <f t="shared" si="20"/>
        <v>3</v>
      </c>
    </row>
    <row r="148" spans="1:18" hidden="1" x14ac:dyDescent="0.25">
      <c r="A148" s="7" t="s">
        <v>146</v>
      </c>
      <c r="B148" s="5" t="s">
        <v>304</v>
      </c>
      <c r="C148" s="1">
        <v>6.3984740766429793E-2</v>
      </c>
      <c r="D148" s="3">
        <v>-1.2711864406779662E-2</v>
      </c>
      <c r="E148" s="3" t="str">
        <f t="shared" si="21"/>
        <v>עליה משמעותית</v>
      </c>
      <c r="F148" s="3" t="str">
        <f t="shared" si="22"/>
        <v>גרעון</v>
      </c>
      <c r="G148" s="1">
        <v>-1.4201992975577893E-2</v>
      </c>
      <c r="H148" s="3">
        <v>-6.0277774900831665E-3</v>
      </c>
      <c r="I148" s="3" t="str">
        <f t="shared" si="23"/>
        <v>ירידה</v>
      </c>
      <c r="J148" s="3" t="str">
        <f t="shared" si="24"/>
        <v>חריגה קטנה</v>
      </c>
      <c r="K148" s="2">
        <v>9.328260436647362E-4</v>
      </c>
      <c r="L148" s="2">
        <v>-1.3455779178621542E-2</v>
      </c>
      <c r="M148" s="3" t="str">
        <f t="shared" si="25"/>
        <v>תוספת קטנה</v>
      </c>
      <c r="N148" s="3" t="str">
        <f t="shared" si="26"/>
        <v>גרעון</v>
      </c>
      <c r="O148" t="b">
        <f t="shared" si="27"/>
        <v>0</v>
      </c>
      <c r="P148" t="b">
        <f t="shared" si="28"/>
        <v>0</v>
      </c>
      <c r="Q148" t="b">
        <f t="shared" si="29"/>
        <v>0</v>
      </c>
      <c r="R148">
        <f t="shared" si="20"/>
        <v>3</v>
      </c>
    </row>
    <row r="149" spans="1:18" hidden="1" x14ac:dyDescent="0.25">
      <c r="A149" s="7" t="s">
        <v>147</v>
      </c>
      <c r="B149" s="5" t="s">
        <v>304</v>
      </c>
      <c r="C149" s="1">
        <v>-1.9686761746434467E-2</v>
      </c>
      <c r="D149" s="3">
        <v>4.3288111388789718E-3</v>
      </c>
      <c r="E149" s="3" t="str">
        <f t="shared" si="21"/>
        <v>ירידה</v>
      </c>
      <c r="F149" s="3" t="str">
        <f t="shared" si="22"/>
        <v>עודף קטן</v>
      </c>
      <c r="G149" s="1">
        <v>1.2106184364060635E-2</v>
      </c>
      <c r="H149" s="3">
        <v>2.3682567132631983E-2</v>
      </c>
      <c r="I149" s="3" t="str">
        <f t="shared" si="23"/>
        <v>עליה</v>
      </c>
      <c r="J149" s="3" t="str">
        <f t="shared" si="24"/>
        <v>עודף גדול</v>
      </c>
      <c r="K149" s="2">
        <v>5.1618639192510862E-2</v>
      </c>
      <c r="L149" s="2">
        <v>3.3668191764471854E-2</v>
      </c>
      <c r="M149" s="3" t="str">
        <f t="shared" si="25"/>
        <v>עליה משמעותית</v>
      </c>
      <c r="N149" s="3" t="str">
        <f t="shared" si="26"/>
        <v>עודף גדול</v>
      </c>
      <c r="O149" t="b">
        <f t="shared" si="27"/>
        <v>0</v>
      </c>
      <c r="P149" t="b">
        <f t="shared" si="28"/>
        <v>0</v>
      </c>
      <c r="Q149" t="b">
        <f t="shared" si="29"/>
        <v>0</v>
      </c>
      <c r="R149">
        <f t="shared" si="20"/>
        <v>3</v>
      </c>
    </row>
    <row r="150" spans="1:18" hidden="1" x14ac:dyDescent="0.25">
      <c r="A150" s="10" t="s">
        <v>148</v>
      </c>
      <c r="B150" s="5" t="s">
        <v>304</v>
      </c>
      <c r="C150" s="1">
        <v>3.1451092798280289E-2</v>
      </c>
      <c r="D150" s="3">
        <v>9.4831838487136912E-4</v>
      </c>
      <c r="E150" s="3" t="str">
        <f t="shared" si="21"/>
        <v>עליה גדולה</v>
      </c>
      <c r="F150" s="3" t="str">
        <f t="shared" si="22"/>
        <v>עודף קטן</v>
      </c>
      <c r="G150" s="1">
        <v>4.584722643226069E-4</v>
      </c>
      <c r="H150" s="3">
        <v>9.4871629784768277E-4</v>
      </c>
      <c r="I150" s="3" t="str">
        <f t="shared" si="23"/>
        <v>תוספת קטנה</v>
      </c>
      <c r="J150" s="3" t="str">
        <f t="shared" si="24"/>
        <v>עודף קטן</v>
      </c>
      <c r="K150" s="2">
        <v>7.961773820382767E-3</v>
      </c>
      <c r="L150" s="2">
        <v>3.0165189371465328E-4</v>
      </c>
      <c r="M150" s="3" t="str">
        <f t="shared" si="25"/>
        <v>תוספת קטנה</v>
      </c>
      <c r="N150" s="3" t="str">
        <f t="shared" si="26"/>
        <v>עודף קטן</v>
      </c>
      <c r="O150" t="b">
        <f t="shared" si="27"/>
        <v>0</v>
      </c>
      <c r="P150" t="b">
        <f t="shared" si="28"/>
        <v>0</v>
      </c>
      <c r="Q150" t="b">
        <f t="shared" si="29"/>
        <v>0</v>
      </c>
      <c r="R150">
        <f t="shared" si="20"/>
        <v>3</v>
      </c>
    </row>
    <row r="151" spans="1:18" hidden="1" x14ac:dyDescent="0.25">
      <c r="A151" s="13" t="s">
        <v>149</v>
      </c>
      <c r="B151" s="5" t="s">
        <v>304</v>
      </c>
      <c r="C151" s="1">
        <v>4.8022905146831496E-2</v>
      </c>
      <c r="D151" s="3">
        <v>7.2724207428750964E-3</v>
      </c>
      <c r="E151" s="3" t="str">
        <f t="shared" si="21"/>
        <v>עליה גדולה</v>
      </c>
      <c r="F151" s="3" t="str">
        <f t="shared" si="22"/>
        <v>עודף קטן</v>
      </c>
      <c r="G151" s="1">
        <v>-1.4751511205791656E-3</v>
      </c>
      <c r="H151" s="3">
        <v>1.5681160736024165E-3</v>
      </c>
      <c r="I151" s="3" t="str">
        <f t="shared" si="23"/>
        <v>פספוס קטן</v>
      </c>
      <c r="J151" s="3" t="str">
        <f t="shared" si="24"/>
        <v>עודף קטן</v>
      </c>
      <c r="K151" s="2">
        <v>3.666532283731927E-3</v>
      </c>
      <c r="L151" s="2">
        <v>4.481859041304982E-4</v>
      </c>
      <c r="M151" s="3" t="str">
        <f t="shared" si="25"/>
        <v>תוספת קטנה</v>
      </c>
      <c r="N151" s="3" t="str">
        <f t="shared" si="26"/>
        <v>עודף קטן</v>
      </c>
      <c r="O151" t="b">
        <f t="shared" si="27"/>
        <v>0</v>
      </c>
      <c r="P151" t="b">
        <f t="shared" si="28"/>
        <v>0</v>
      </c>
      <c r="Q151" t="b">
        <f t="shared" si="29"/>
        <v>0</v>
      </c>
      <c r="R151">
        <f t="shared" si="20"/>
        <v>3</v>
      </c>
    </row>
    <row r="152" spans="1:18" hidden="1" x14ac:dyDescent="0.25">
      <c r="A152" s="5" t="s">
        <v>150</v>
      </c>
      <c r="B152" s="5" t="s">
        <v>304</v>
      </c>
      <c r="C152" s="1">
        <v>4.2717468843103568E-2</v>
      </c>
      <c r="D152" s="3">
        <v>1.9343501415214563E-2</v>
      </c>
      <c r="E152" s="3" t="str">
        <f t="shared" si="21"/>
        <v>עליה גדולה</v>
      </c>
      <c r="F152" s="3" t="str">
        <f t="shared" si="22"/>
        <v>עודף</v>
      </c>
      <c r="G152" s="1">
        <v>2.2080561714707958E-2</v>
      </c>
      <c r="H152" s="3">
        <v>-3.5117056856187288E-2</v>
      </c>
      <c r="I152" s="3" t="str">
        <f t="shared" si="23"/>
        <v>עליה גדולה</v>
      </c>
      <c r="J152" s="3" t="str">
        <f t="shared" si="24"/>
        <v>גרעון גדול</v>
      </c>
      <c r="K152" s="2">
        <v>-2.6773638263863253E-2</v>
      </c>
      <c r="L152" s="2">
        <v>-4.7503237421433309E-2</v>
      </c>
      <c r="M152" s="3" t="str">
        <f t="shared" si="25"/>
        <v>ירידה גדולה</v>
      </c>
      <c r="N152" s="3" t="str">
        <f t="shared" si="26"/>
        <v>גרעון גדול</v>
      </c>
      <c r="O152" t="b">
        <f t="shared" si="27"/>
        <v>0</v>
      </c>
      <c r="P152" t="b">
        <f t="shared" si="28"/>
        <v>1</v>
      </c>
      <c r="Q152" t="b">
        <f t="shared" si="29"/>
        <v>0</v>
      </c>
      <c r="R152">
        <f t="shared" ref="R152:R215" si="30">COUNTIFS(O152:Q152,FALSE)-COUNTBLANK(K152)-COUNTBLANK(G152)-COUNTBLANK(C152)</f>
        <v>2</v>
      </c>
    </row>
    <row r="153" spans="1:18" hidden="1" x14ac:dyDescent="0.25">
      <c r="A153" s="5" t="s">
        <v>151</v>
      </c>
      <c r="B153" s="5" t="s">
        <v>304</v>
      </c>
      <c r="C153" s="1">
        <v>0.15887584083912887</v>
      </c>
      <c r="D153" s="3">
        <v>-1.9184416351025629E-3</v>
      </c>
      <c r="E153" s="3" t="str">
        <f t="shared" si="21"/>
        <v>עליה חריגה</v>
      </c>
      <c r="F153" s="3" t="str">
        <f t="shared" si="22"/>
        <v>חריגה קטנה</v>
      </c>
      <c r="G153" s="1">
        <v>0.2086007317219456</v>
      </c>
      <c r="H153" s="3">
        <v>2.8236812068879957E-2</v>
      </c>
      <c r="I153" s="3" t="str">
        <f t="shared" si="23"/>
        <v>עליה חריגה</v>
      </c>
      <c r="J153" s="3" t="str">
        <f t="shared" si="24"/>
        <v>עודף גדול</v>
      </c>
      <c r="K153" s="2">
        <v>0.14081557225575958</v>
      </c>
      <c r="L153" s="2">
        <v>2.5323974082073434E-2</v>
      </c>
      <c r="M153" s="3" t="str">
        <f t="shared" si="25"/>
        <v>עליה חריגה</v>
      </c>
      <c r="N153" s="3" t="str">
        <f t="shared" si="26"/>
        <v>עודף גדול</v>
      </c>
      <c r="O153" t="b">
        <f t="shared" si="27"/>
        <v>0</v>
      </c>
      <c r="P153" t="b">
        <f t="shared" si="28"/>
        <v>0</v>
      </c>
      <c r="Q153" t="b">
        <f t="shared" si="29"/>
        <v>0</v>
      </c>
      <c r="R153">
        <f t="shared" si="30"/>
        <v>3</v>
      </c>
    </row>
    <row r="154" spans="1:18" hidden="1" x14ac:dyDescent="0.25">
      <c r="A154" s="7" t="s">
        <v>152</v>
      </c>
      <c r="B154" s="5" t="s">
        <v>304</v>
      </c>
      <c r="C154" s="1">
        <v>5.2148034433188162E-3</v>
      </c>
      <c r="D154" s="3">
        <v>-2.5151714067544574E-3</v>
      </c>
      <c r="E154" s="3" t="str">
        <f t="shared" si="21"/>
        <v>תוספת קטנה</v>
      </c>
      <c r="F154" s="3" t="str">
        <f t="shared" si="22"/>
        <v>חריגה קטנה</v>
      </c>
      <c r="G154" s="1">
        <v>-3.1744351030261964E-2</v>
      </c>
      <c r="H154" s="3">
        <v>-5.9453508887041982E-3</v>
      </c>
      <c r="I154" s="3" t="str">
        <f t="shared" si="23"/>
        <v>ירידה גדולה</v>
      </c>
      <c r="J154" s="3" t="str">
        <f t="shared" si="24"/>
        <v>חריגה קטנה</v>
      </c>
      <c r="K154" s="2">
        <v>-2.1958711436946055E-2</v>
      </c>
      <c r="L154" s="2">
        <v>-2.3795663454144297E-2</v>
      </c>
      <c r="M154" s="3" t="str">
        <f t="shared" si="25"/>
        <v>ירידה גדולה</v>
      </c>
      <c r="N154" s="3" t="str">
        <f t="shared" si="26"/>
        <v>גרעון גדול</v>
      </c>
      <c r="O154" t="b">
        <f t="shared" si="27"/>
        <v>0</v>
      </c>
      <c r="P154" t="b">
        <f t="shared" si="28"/>
        <v>0</v>
      </c>
      <c r="Q154" t="b">
        <f t="shared" si="29"/>
        <v>0</v>
      </c>
      <c r="R154">
        <f t="shared" si="30"/>
        <v>3</v>
      </c>
    </row>
    <row r="155" spans="1:18" hidden="1" x14ac:dyDescent="0.25">
      <c r="A155" s="7" t="s">
        <v>153</v>
      </c>
      <c r="B155" s="5" t="s">
        <v>304</v>
      </c>
      <c r="C155" s="1">
        <v>-1.9219404360258707E-2</v>
      </c>
      <c r="D155" s="3">
        <v>1.5010019413699335E-2</v>
      </c>
      <c r="E155" s="3" t="str">
        <f t="shared" si="21"/>
        <v>ירידה</v>
      </c>
      <c r="F155" s="3" t="str">
        <f t="shared" si="22"/>
        <v>עודף</v>
      </c>
      <c r="G155" s="1">
        <v>-2.831399999999995E-2</v>
      </c>
      <c r="H155" s="3">
        <v>-1.634272800060925E-3</v>
      </c>
      <c r="I155" s="3" t="str">
        <f t="shared" si="23"/>
        <v>ירידה גדולה</v>
      </c>
      <c r="J155" s="3" t="str">
        <f t="shared" si="24"/>
        <v>חריגה קטנה</v>
      </c>
      <c r="K155" s="2">
        <v>1.7926267281105357E-3</v>
      </c>
      <c r="L155" s="2">
        <v>2.1286725639291775E-2</v>
      </c>
      <c r="M155" s="3" t="str">
        <f t="shared" si="25"/>
        <v>תוספת קטנה</v>
      </c>
      <c r="N155" s="3" t="str">
        <f t="shared" si="26"/>
        <v>עודף גדול</v>
      </c>
      <c r="O155" t="b">
        <f t="shared" si="27"/>
        <v>0</v>
      </c>
      <c r="P155" t="b">
        <f t="shared" si="28"/>
        <v>0</v>
      </c>
      <c r="Q155" t="b">
        <f t="shared" si="29"/>
        <v>0</v>
      </c>
      <c r="R155">
        <f t="shared" si="30"/>
        <v>3</v>
      </c>
    </row>
    <row r="156" spans="1:18" hidden="1" x14ac:dyDescent="0.25">
      <c r="A156" s="7" t="s">
        <v>154</v>
      </c>
      <c r="B156" s="5" t="s">
        <v>304</v>
      </c>
      <c r="C156" s="1">
        <v>5.6111814846403485E-2</v>
      </c>
      <c r="D156" s="3">
        <v>-4.240983430298541E-3</v>
      </c>
      <c r="E156" s="3" t="str">
        <f t="shared" si="21"/>
        <v>עליה משמעותית</v>
      </c>
      <c r="F156" s="3" t="str">
        <f t="shared" si="22"/>
        <v>חריגה קטנה</v>
      </c>
      <c r="G156" s="1">
        <v>-1.906325841852663E-2</v>
      </c>
      <c r="H156" s="3">
        <v>-8.1854019956538156E-4</v>
      </c>
      <c r="I156" s="3" t="str">
        <f t="shared" si="23"/>
        <v>ירידה</v>
      </c>
      <c r="J156" s="3" t="str">
        <f t="shared" si="24"/>
        <v>חריגה קטנה</v>
      </c>
      <c r="K156" s="2">
        <v>-1.2997525444998881E-2</v>
      </c>
      <c r="L156" s="2">
        <v>-1.9311320391235186E-2</v>
      </c>
      <c r="M156" s="3" t="str">
        <f t="shared" si="25"/>
        <v>ירידה</v>
      </c>
      <c r="N156" s="3" t="str">
        <f t="shared" si="26"/>
        <v>גרעון</v>
      </c>
      <c r="O156" t="b">
        <f t="shared" si="27"/>
        <v>0</v>
      </c>
      <c r="P156" t="b">
        <f t="shared" si="28"/>
        <v>0</v>
      </c>
      <c r="Q156" t="b">
        <f t="shared" si="29"/>
        <v>0</v>
      </c>
      <c r="R156">
        <f t="shared" si="30"/>
        <v>3</v>
      </c>
    </row>
    <row r="157" spans="1:18" hidden="1" x14ac:dyDescent="0.25">
      <c r="A157" s="5" t="s">
        <v>155</v>
      </c>
      <c r="B157" s="5" t="s">
        <v>304</v>
      </c>
      <c r="C157" s="1">
        <v>8.6775293671845333E-2</v>
      </c>
      <c r="D157" s="3">
        <v>2.6429567642956765E-2</v>
      </c>
      <c r="E157" s="3" t="str">
        <f t="shared" si="21"/>
        <v>עליה משמעותית</v>
      </c>
      <c r="F157" s="3" t="str">
        <f t="shared" si="22"/>
        <v>עודף גדול</v>
      </c>
      <c r="G157" s="1">
        <v>8.5124966406879832E-2</v>
      </c>
      <c r="H157" s="3">
        <v>6.5011454399108411E-3</v>
      </c>
      <c r="I157" s="3" t="str">
        <f t="shared" si="23"/>
        <v>עליה משמעותית</v>
      </c>
      <c r="J157" s="3" t="str">
        <f t="shared" si="24"/>
        <v>עודף קטן</v>
      </c>
      <c r="K157" s="2">
        <v>0.11153846153846159</v>
      </c>
      <c r="L157" s="2">
        <v>-5.8317157566039328E-2</v>
      </c>
      <c r="M157" s="3" t="str">
        <f t="shared" si="25"/>
        <v>עליה חריגה</v>
      </c>
      <c r="N157" s="3" t="str">
        <f t="shared" si="26"/>
        <v>גרעון משמעותי</v>
      </c>
      <c r="O157" t="b">
        <f t="shared" si="27"/>
        <v>0</v>
      </c>
      <c r="P157" t="b">
        <f t="shared" si="28"/>
        <v>0</v>
      </c>
      <c r="Q157" t="b">
        <f t="shared" si="29"/>
        <v>1</v>
      </c>
      <c r="R157">
        <f t="shared" si="30"/>
        <v>2</v>
      </c>
    </row>
    <row r="158" spans="1:18" hidden="1" x14ac:dyDescent="0.25">
      <c r="A158" s="5" t="s">
        <v>156</v>
      </c>
      <c r="B158" s="5" t="s">
        <v>304</v>
      </c>
      <c r="C158" s="1">
        <v>5.4736076833304725E-2</v>
      </c>
      <c r="D158" s="3">
        <v>-4.4476691456557228E-2</v>
      </c>
      <c r="E158" s="3" t="str">
        <f t="shared" si="21"/>
        <v>עליה משמעותית</v>
      </c>
      <c r="F158" s="3" t="str">
        <f t="shared" si="22"/>
        <v>גרעון גדול</v>
      </c>
      <c r="G158" s="1">
        <v>-1.3388673182490596E-4</v>
      </c>
      <c r="H158" s="3">
        <v>3.2519703114239806E-4</v>
      </c>
      <c r="I158" s="3" t="str">
        <f t="shared" si="23"/>
        <v>פספוס קטן</v>
      </c>
      <c r="J158" s="3" t="str">
        <f t="shared" si="24"/>
        <v>עודף קטן</v>
      </c>
      <c r="K158" s="2">
        <v>-4.2584255992217379E-4</v>
      </c>
      <c r="L158" s="2">
        <v>-1.2577850810459902E-3</v>
      </c>
      <c r="M158" s="3" t="str">
        <f t="shared" si="25"/>
        <v>פספוס קטן</v>
      </c>
      <c r="N158" s="3" t="str">
        <f t="shared" si="26"/>
        <v>חריגה קטנה</v>
      </c>
      <c r="O158" t="b">
        <f t="shared" si="27"/>
        <v>1</v>
      </c>
      <c r="P158" t="b">
        <f t="shared" si="28"/>
        <v>0</v>
      </c>
      <c r="Q158" t="b">
        <f t="shared" si="29"/>
        <v>0</v>
      </c>
      <c r="R158">
        <f t="shared" si="30"/>
        <v>2</v>
      </c>
    </row>
    <row r="159" spans="1:18" hidden="1" x14ac:dyDescent="0.25">
      <c r="A159" s="7" t="s">
        <v>157</v>
      </c>
      <c r="B159" s="5" t="s">
        <v>304</v>
      </c>
      <c r="C159" s="1">
        <v>4.6714259564341942E-2</v>
      </c>
      <c r="D159" s="3">
        <v>1.1775267275249788E-3</v>
      </c>
      <c r="E159" s="3" t="str">
        <f t="shared" si="21"/>
        <v>עליה גדולה</v>
      </c>
      <c r="F159" s="3" t="str">
        <f t="shared" si="22"/>
        <v>עודף קטן</v>
      </c>
      <c r="G159" s="1">
        <v>2.4678885842112752E-2</v>
      </c>
      <c r="H159" s="3">
        <v>6.1236987140232696E-5</v>
      </c>
      <c r="I159" s="3" t="str">
        <f t="shared" si="23"/>
        <v>עליה גדולה</v>
      </c>
      <c r="J159" s="3" t="str">
        <f t="shared" si="24"/>
        <v>עודף קטן</v>
      </c>
      <c r="K159" s="2">
        <v>6.0628521535939228E-2</v>
      </c>
      <c r="L159" s="2">
        <v>2.2031258328348664E-3</v>
      </c>
      <c r="M159" s="3" t="str">
        <f t="shared" si="25"/>
        <v>עליה משמעותית</v>
      </c>
      <c r="N159" s="3" t="str">
        <f t="shared" si="26"/>
        <v>עודף קטן</v>
      </c>
      <c r="O159" t="b">
        <f t="shared" si="27"/>
        <v>0</v>
      </c>
      <c r="P159" t="b">
        <f t="shared" si="28"/>
        <v>0</v>
      </c>
      <c r="Q159" t="b">
        <f t="shared" si="29"/>
        <v>0</v>
      </c>
      <c r="R159">
        <f t="shared" si="30"/>
        <v>3</v>
      </c>
    </row>
    <row r="160" spans="1:18" hidden="1" x14ac:dyDescent="0.25">
      <c r="A160" s="5" t="s">
        <v>158</v>
      </c>
      <c r="B160" s="5" t="s">
        <v>304</v>
      </c>
      <c r="C160" s="1">
        <v>0.13038873000741447</v>
      </c>
      <c r="D160" s="3">
        <v>2.0302348825587207E-3</v>
      </c>
      <c r="E160" s="3" t="str">
        <f t="shared" si="21"/>
        <v>עליה חריגה</v>
      </c>
      <c r="F160" s="3" t="str">
        <f t="shared" si="22"/>
        <v>עודף קטן</v>
      </c>
      <c r="G160" s="1">
        <v>0.1442290269976445</v>
      </c>
      <c r="H160" s="3">
        <v>8.1583531274742674E-2</v>
      </c>
      <c r="I160" s="3" t="str">
        <f t="shared" si="23"/>
        <v>עליה חריגה</v>
      </c>
      <c r="J160" s="3" t="str">
        <f t="shared" si="24"/>
        <v>עודף משמעותי</v>
      </c>
      <c r="K160" s="2">
        <v>7.2399353511607423E-2</v>
      </c>
      <c r="L160" s="2">
        <v>3.6136324713135812E-2</v>
      </c>
      <c r="M160" s="3" t="str">
        <f t="shared" si="25"/>
        <v>עליה משמעותית</v>
      </c>
      <c r="N160" s="3" t="str">
        <f t="shared" si="26"/>
        <v>עודף גדול</v>
      </c>
      <c r="O160" t="b">
        <f t="shared" si="27"/>
        <v>0</v>
      </c>
      <c r="P160" t="b">
        <f t="shared" si="28"/>
        <v>0</v>
      </c>
      <c r="Q160" t="b">
        <f t="shared" si="29"/>
        <v>0</v>
      </c>
      <c r="R160">
        <f t="shared" si="30"/>
        <v>3</v>
      </c>
    </row>
    <row r="161" spans="1:18" hidden="1" x14ac:dyDescent="0.25">
      <c r="A161" s="5" t="s">
        <v>159</v>
      </c>
      <c r="B161" s="5" t="s">
        <v>304</v>
      </c>
      <c r="C161" s="1">
        <v>7.2914521112255049E-3</v>
      </c>
      <c r="D161" s="3">
        <v>1.0633077048912154E-3</v>
      </c>
      <c r="E161" s="3" t="str">
        <f t="shared" si="21"/>
        <v>תוספת קטנה</v>
      </c>
      <c r="F161" s="3" t="str">
        <f t="shared" si="22"/>
        <v>עודף קטן</v>
      </c>
      <c r="G161" s="1">
        <v>6.7045099003260056E-4</v>
      </c>
      <c r="H161" s="3">
        <v>1.6080042880114347E-3</v>
      </c>
      <c r="I161" s="3" t="str">
        <f t="shared" si="23"/>
        <v>תוספת קטנה</v>
      </c>
      <c r="J161" s="3" t="str">
        <f t="shared" si="24"/>
        <v>עודף קטן</v>
      </c>
      <c r="K161" s="2">
        <v>6.1978066203843385E-2</v>
      </c>
      <c r="L161" s="2">
        <v>0.11577451444812885</v>
      </c>
      <c r="M161" s="3" t="str">
        <f t="shared" si="25"/>
        <v>עליה משמעותית</v>
      </c>
      <c r="N161" s="3" t="str">
        <f t="shared" si="26"/>
        <v>עודף חריג</v>
      </c>
      <c r="O161" t="b">
        <f t="shared" si="27"/>
        <v>0</v>
      </c>
      <c r="P161" t="b">
        <f t="shared" si="28"/>
        <v>0</v>
      </c>
      <c r="Q161" t="b">
        <f t="shared" si="29"/>
        <v>0</v>
      </c>
      <c r="R161">
        <f t="shared" si="30"/>
        <v>3</v>
      </c>
    </row>
    <row r="162" spans="1:18" hidden="1" x14ac:dyDescent="0.25">
      <c r="A162" s="5" t="s">
        <v>160</v>
      </c>
      <c r="B162" s="5" t="s">
        <v>304</v>
      </c>
      <c r="C162" s="1">
        <v>-6.4987410908652343E-3</v>
      </c>
      <c r="D162" s="3">
        <v>4.1106222052237073E-4</v>
      </c>
      <c r="E162" s="3" t="str">
        <f t="shared" si="21"/>
        <v>פספוס קטן</v>
      </c>
      <c r="F162" s="3" t="str">
        <f t="shared" si="22"/>
        <v>עודף קטן</v>
      </c>
      <c r="G162" s="1">
        <v>1.3670178126795607E-2</v>
      </c>
      <c r="H162" s="3">
        <v>6.3714342075718306E-4</v>
      </c>
      <c r="I162" s="3" t="str">
        <f t="shared" si="23"/>
        <v>עליה</v>
      </c>
      <c r="J162" s="3" t="str">
        <f t="shared" si="24"/>
        <v>עודף קטן</v>
      </c>
      <c r="K162" s="2">
        <v>0.1520831595546499</v>
      </c>
      <c r="L162" s="2">
        <v>4.5992863176403664E-3</v>
      </c>
      <c r="M162" s="3" t="str">
        <f t="shared" si="25"/>
        <v>עליה חריגה</v>
      </c>
      <c r="N162" s="3" t="str">
        <f t="shared" si="26"/>
        <v>עודף קטן</v>
      </c>
      <c r="O162" t="b">
        <f t="shared" si="27"/>
        <v>0</v>
      </c>
      <c r="P162" t="b">
        <f t="shared" si="28"/>
        <v>0</v>
      </c>
      <c r="Q162" t="b">
        <f t="shared" si="29"/>
        <v>0</v>
      </c>
      <c r="R162">
        <f t="shared" si="30"/>
        <v>3</v>
      </c>
    </row>
    <row r="163" spans="1:18" hidden="1" x14ac:dyDescent="0.25">
      <c r="A163" s="5" t="s">
        <v>161</v>
      </c>
      <c r="B163" s="5" t="s">
        <v>304</v>
      </c>
      <c r="C163" s="1">
        <v>1.6870495741428293E-2</v>
      </c>
      <c r="D163" s="3">
        <v>1.3906040268456377E-2</v>
      </c>
      <c r="E163" s="3" t="str">
        <f t="shared" si="21"/>
        <v>עליה</v>
      </c>
      <c r="F163" s="3" t="str">
        <f t="shared" si="22"/>
        <v>עודף</v>
      </c>
      <c r="G163" s="1">
        <v>-3.3358441837942565E-2</v>
      </c>
      <c r="H163" s="3">
        <v>7.2358900144717795E-4</v>
      </c>
      <c r="I163" s="3" t="str">
        <f t="shared" si="23"/>
        <v>ירידה גדולה</v>
      </c>
      <c r="J163" s="3" t="str">
        <f t="shared" si="24"/>
        <v>עודף קטן</v>
      </c>
      <c r="K163" s="2">
        <v>3.0245746691870412E-3</v>
      </c>
      <c r="L163" s="2">
        <v>3.2308437887028162E-4</v>
      </c>
      <c r="M163" s="3" t="str">
        <f t="shared" si="25"/>
        <v>תוספת קטנה</v>
      </c>
      <c r="N163" s="3" t="str">
        <f t="shared" si="26"/>
        <v>עודף קטן</v>
      </c>
      <c r="O163" t="b">
        <f t="shared" si="27"/>
        <v>0</v>
      </c>
      <c r="P163" t="b">
        <f t="shared" si="28"/>
        <v>0</v>
      </c>
      <c r="Q163" t="b">
        <f t="shared" si="29"/>
        <v>0</v>
      </c>
      <c r="R163">
        <f t="shared" si="30"/>
        <v>3</v>
      </c>
    </row>
    <row r="164" spans="1:18" hidden="1" x14ac:dyDescent="0.25">
      <c r="A164" s="7" t="s">
        <v>162</v>
      </c>
      <c r="B164" s="5" t="s">
        <v>304</v>
      </c>
      <c r="C164" s="1">
        <v>5.5697282399167491E-3</v>
      </c>
      <c r="D164" s="3">
        <v>-2.4088817828825007E-2</v>
      </c>
      <c r="E164" s="3" t="str">
        <f t="shared" si="21"/>
        <v>תוספת קטנה</v>
      </c>
      <c r="F164" s="3" t="str">
        <f t="shared" si="22"/>
        <v>גרעון גדול</v>
      </c>
      <c r="G164" s="1">
        <v>1.5099333254160907E-2</v>
      </c>
      <c r="H164" s="3">
        <v>4.1782962579178712E-5</v>
      </c>
      <c r="I164" s="3" t="str">
        <f t="shared" si="23"/>
        <v>עליה</v>
      </c>
      <c r="J164" s="3" t="str">
        <f t="shared" si="24"/>
        <v>עודף קטן</v>
      </c>
      <c r="K164" s="2">
        <v>3.8458069520356464E-2</v>
      </c>
      <c r="L164" s="2">
        <v>4.316559259323594E-3</v>
      </c>
      <c r="M164" s="3" t="str">
        <f t="shared" si="25"/>
        <v>עליה גדולה</v>
      </c>
      <c r="N164" s="3" t="str">
        <f t="shared" si="26"/>
        <v>עודף קטן</v>
      </c>
      <c r="O164" t="b">
        <f t="shared" si="27"/>
        <v>0</v>
      </c>
      <c r="P164" t="b">
        <f t="shared" si="28"/>
        <v>0</v>
      </c>
      <c r="Q164" t="b">
        <f t="shared" si="29"/>
        <v>0</v>
      </c>
      <c r="R164">
        <f t="shared" si="30"/>
        <v>3</v>
      </c>
    </row>
    <row r="165" spans="1:18" hidden="1" x14ac:dyDescent="0.25">
      <c r="A165" s="5" t="s">
        <v>163</v>
      </c>
      <c r="B165" s="5" t="s">
        <v>304</v>
      </c>
      <c r="C165" s="1">
        <v>8.8815150084691652E-2</v>
      </c>
      <c r="D165" s="3">
        <v>-0.12658276270991928</v>
      </c>
      <c r="E165" s="3" t="str">
        <f t="shared" si="21"/>
        <v>עליה משמעותית</v>
      </c>
      <c r="F165" s="3" t="str">
        <f t="shared" si="22"/>
        <v>גרעון חריג</v>
      </c>
      <c r="G165" s="1">
        <v>0.1170563222894625</v>
      </c>
      <c r="H165" s="3">
        <v>-6.3359879438244573E-2</v>
      </c>
      <c r="I165" s="3" t="str">
        <f t="shared" si="23"/>
        <v>עליה חריגה</v>
      </c>
      <c r="J165" s="3" t="str">
        <f t="shared" si="24"/>
        <v>גרעון משמעותי</v>
      </c>
      <c r="K165" s="2"/>
      <c r="L165" s="2"/>
      <c r="M165" s="3" t="str">
        <f t="shared" si="25"/>
        <v/>
      </c>
      <c r="N165" s="3" t="str">
        <f t="shared" si="26"/>
        <v>עודף קטן</v>
      </c>
      <c r="O165" t="b">
        <f t="shared" si="27"/>
        <v>1</v>
      </c>
      <c r="P165" t="b">
        <f t="shared" si="28"/>
        <v>1</v>
      </c>
      <c r="Q165" t="b">
        <f t="shared" si="29"/>
        <v>0</v>
      </c>
      <c r="R165">
        <f t="shared" si="30"/>
        <v>0</v>
      </c>
    </row>
    <row r="166" spans="1:18" hidden="1" x14ac:dyDescent="0.25">
      <c r="A166" s="6" t="s">
        <v>164</v>
      </c>
      <c r="B166" s="5" t="s">
        <v>304</v>
      </c>
      <c r="C166" s="1"/>
      <c r="D166" s="3">
        <v>1</v>
      </c>
      <c r="E166" s="3" t="str">
        <f t="shared" si="21"/>
        <v/>
      </c>
      <c r="F166" s="3" t="str">
        <f t="shared" si="22"/>
        <v>עודף חריג</v>
      </c>
      <c r="G166" s="1">
        <v>7.0721557711193039E-3</v>
      </c>
      <c r="H166" s="3">
        <v>3.1148714063223473E-3</v>
      </c>
      <c r="I166" s="3" t="str">
        <f t="shared" si="23"/>
        <v>תוספת קטנה</v>
      </c>
      <c r="J166" s="3" t="str">
        <f t="shared" si="24"/>
        <v>עודף קטן</v>
      </c>
      <c r="K166" s="2">
        <v>1.4763634216199417E-3</v>
      </c>
      <c r="L166" s="2">
        <v>4.6952855500191643E-3</v>
      </c>
      <c r="M166" s="3" t="str">
        <f t="shared" si="25"/>
        <v>תוספת קטנה</v>
      </c>
      <c r="N166" s="3" t="str">
        <f t="shared" si="26"/>
        <v>עודף קטן</v>
      </c>
      <c r="O166" t="b">
        <f t="shared" si="27"/>
        <v>0</v>
      </c>
      <c r="P166" t="b">
        <f t="shared" si="28"/>
        <v>0</v>
      </c>
      <c r="Q166" t="b">
        <f t="shared" si="29"/>
        <v>0</v>
      </c>
      <c r="R166">
        <f t="shared" si="30"/>
        <v>2</v>
      </c>
    </row>
    <row r="167" spans="1:18" hidden="1" x14ac:dyDescent="0.25">
      <c r="A167" s="5" t="s">
        <v>165</v>
      </c>
      <c r="B167" s="5" t="s">
        <v>304</v>
      </c>
      <c r="C167" s="1">
        <v>-1.0323045298363032E-2</v>
      </c>
      <c r="D167" s="3">
        <v>-3.1686350611743659E-3</v>
      </c>
      <c r="E167" s="3" t="str">
        <f t="shared" si="21"/>
        <v>ירידה</v>
      </c>
      <c r="F167" s="3" t="str">
        <f t="shared" si="22"/>
        <v>חריגה קטנה</v>
      </c>
      <c r="G167" s="1">
        <v>-4.1844362262963286E-2</v>
      </c>
      <c r="H167" s="3">
        <v>-5.5842065499458007E-4</v>
      </c>
      <c r="I167" s="3" t="str">
        <f t="shared" si="23"/>
        <v>ירידה גדולה</v>
      </c>
      <c r="J167" s="3" t="str">
        <f t="shared" si="24"/>
        <v>חריגה קטנה</v>
      </c>
      <c r="K167" s="2">
        <v>-3.9392674527809701E-2</v>
      </c>
      <c r="L167" s="2">
        <v>-3.2154690130900006E-2</v>
      </c>
      <c r="M167" s="3" t="str">
        <f t="shared" si="25"/>
        <v>ירידה גדולה</v>
      </c>
      <c r="N167" s="3" t="str">
        <f t="shared" si="26"/>
        <v>גרעון גדול</v>
      </c>
      <c r="O167" t="b">
        <f t="shared" si="27"/>
        <v>0</v>
      </c>
      <c r="P167" t="b">
        <f t="shared" si="28"/>
        <v>0</v>
      </c>
      <c r="Q167" t="b">
        <f t="shared" si="29"/>
        <v>0</v>
      </c>
      <c r="R167">
        <f t="shared" si="30"/>
        <v>3</v>
      </c>
    </row>
    <row r="168" spans="1:18" hidden="1" x14ac:dyDescent="0.25">
      <c r="A168" s="7" t="s">
        <v>166</v>
      </c>
      <c r="B168" s="5" t="s">
        <v>304</v>
      </c>
      <c r="C168" s="1">
        <v>2.4270938642196205E-2</v>
      </c>
      <c r="D168" s="3">
        <v>3.2647235234718438E-4</v>
      </c>
      <c r="E168" s="3" t="str">
        <f t="shared" si="21"/>
        <v>עליה גדולה</v>
      </c>
      <c r="F168" s="3" t="str">
        <f t="shared" si="22"/>
        <v>עודף קטן</v>
      </c>
      <c r="G168" s="1">
        <v>4.9912792395830685E-2</v>
      </c>
      <c r="H168" s="3">
        <v>-2.8384071218504094E-2</v>
      </c>
      <c r="I168" s="3" t="str">
        <f t="shared" si="23"/>
        <v>עליה גדולה</v>
      </c>
      <c r="J168" s="3" t="str">
        <f t="shared" si="24"/>
        <v>גרעון גדול</v>
      </c>
      <c r="K168" s="2">
        <v>7.2841783256106796E-2</v>
      </c>
      <c r="L168" s="2">
        <v>-2.5242995278469656E-3</v>
      </c>
      <c r="M168" s="3" t="str">
        <f t="shared" si="25"/>
        <v>עליה משמעותית</v>
      </c>
      <c r="N168" s="3" t="str">
        <f t="shared" si="26"/>
        <v>חריגה קטנה</v>
      </c>
      <c r="O168" t="b">
        <f t="shared" si="27"/>
        <v>0</v>
      </c>
      <c r="P168" t="b">
        <f t="shared" si="28"/>
        <v>1</v>
      </c>
      <c r="Q168" t="b">
        <f t="shared" si="29"/>
        <v>0</v>
      </c>
      <c r="R168">
        <f t="shared" si="30"/>
        <v>2</v>
      </c>
    </row>
    <row r="169" spans="1:18" hidden="1" x14ac:dyDescent="0.25">
      <c r="A169" s="7" t="s">
        <v>167</v>
      </c>
      <c r="B169" s="5" t="s">
        <v>304</v>
      </c>
      <c r="C169" s="1">
        <v>2.1472869312161746E-2</v>
      </c>
      <c r="D169" s="3">
        <v>1.9693805578989587E-2</v>
      </c>
      <c r="E169" s="3" t="str">
        <f t="shared" si="21"/>
        <v>עליה גדולה</v>
      </c>
      <c r="F169" s="3" t="str">
        <f t="shared" si="22"/>
        <v>עודף</v>
      </c>
      <c r="G169" s="1">
        <v>6.6954717692848664E-3</v>
      </c>
      <c r="H169" s="3">
        <v>1.2475836051334021E-2</v>
      </c>
      <c r="I169" s="3" t="str">
        <f t="shared" si="23"/>
        <v>תוספת קטנה</v>
      </c>
      <c r="J169" s="3" t="str">
        <f t="shared" si="24"/>
        <v>עודף</v>
      </c>
      <c r="K169" s="2">
        <v>2.2424876663178495E-3</v>
      </c>
      <c r="L169" s="2">
        <v>3.9660255510318683E-3</v>
      </c>
      <c r="M169" s="3" t="str">
        <f t="shared" si="25"/>
        <v>תוספת קטנה</v>
      </c>
      <c r="N169" s="3" t="str">
        <f t="shared" si="26"/>
        <v>עודף קטן</v>
      </c>
      <c r="O169" t="b">
        <f t="shared" si="27"/>
        <v>0</v>
      </c>
      <c r="P169" t="b">
        <f t="shared" si="28"/>
        <v>0</v>
      </c>
      <c r="Q169" t="b">
        <f t="shared" si="29"/>
        <v>0</v>
      </c>
      <c r="R169">
        <f t="shared" si="30"/>
        <v>3</v>
      </c>
    </row>
    <row r="170" spans="1:18" hidden="1" x14ac:dyDescent="0.25">
      <c r="A170" s="7" t="s">
        <v>168</v>
      </c>
      <c r="B170" s="5" t="s">
        <v>304</v>
      </c>
      <c r="C170" s="1">
        <v>4.5733333333333404E-2</v>
      </c>
      <c r="D170" s="3">
        <v>9.3910297276356188E-3</v>
      </c>
      <c r="E170" s="3" t="str">
        <f t="shared" si="21"/>
        <v>עליה גדולה</v>
      </c>
      <c r="F170" s="3" t="str">
        <f t="shared" si="22"/>
        <v>עודף קטן</v>
      </c>
      <c r="G170" s="1">
        <v>9.5092348284959716E-3</v>
      </c>
      <c r="H170" s="3">
        <v>8.9544280770718545E-3</v>
      </c>
      <c r="I170" s="3" t="str">
        <f t="shared" si="23"/>
        <v>תוספת קטנה</v>
      </c>
      <c r="J170" s="3" t="str">
        <f t="shared" si="24"/>
        <v>עודף קטן</v>
      </c>
      <c r="K170" s="2">
        <v>1.3513513513513598E-2</v>
      </c>
      <c r="L170" s="2">
        <v>5.3813333333333335E-3</v>
      </c>
      <c r="M170" s="3" t="str">
        <f t="shared" si="25"/>
        <v>עליה</v>
      </c>
      <c r="N170" s="3" t="str">
        <f t="shared" si="26"/>
        <v>עודף קטן</v>
      </c>
      <c r="O170" t="b">
        <f t="shared" si="27"/>
        <v>0</v>
      </c>
      <c r="P170" t="b">
        <f t="shared" si="28"/>
        <v>0</v>
      </c>
      <c r="Q170" t="b">
        <f t="shared" si="29"/>
        <v>0</v>
      </c>
      <c r="R170">
        <f t="shared" si="30"/>
        <v>3</v>
      </c>
    </row>
    <row r="171" spans="1:18" hidden="1" x14ac:dyDescent="0.25">
      <c r="A171" s="5" t="s">
        <v>169</v>
      </c>
      <c r="B171" s="5" t="s">
        <v>304</v>
      </c>
      <c r="C171" s="1">
        <v>-0.23428728170430646</v>
      </c>
      <c r="D171" s="3">
        <v>3.9452630573400524E-2</v>
      </c>
      <c r="E171" s="3" t="str">
        <f t="shared" si="21"/>
        <v>ירידה חריגה</v>
      </c>
      <c r="F171" s="3" t="str">
        <f t="shared" si="22"/>
        <v>עודף גדול</v>
      </c>
      <c r="G171" s="1">
        <v>-4.3699508949786137E-2</v>
      </c>
      <c r="H171" s="3">
        <v>4.5344431331138576E-3</v>
      </c>
      <c r="I171" s="3" t="str">
        <f t="shared" si="23"/>
        <v>ירידה גדולה</v>
      </c>
      <c r="J171" s="3" t="str">
        <f t="shared" si="24"/>
        <v>עודף קטן</v>
      </c>
      <c r="K171" s="2">
        <v>-9.2546338898382707E-3</v>
      </c>
      <c r="L171" s="2">
        <v>3.9036170156303902E-2</v>
      </c>
      <c r="M171" s="3" t="str">
        <f t="shared" si="25"/>
        <v>פספוס קטן</v>
      </c>
      <c r="N171" s="3" t="str">
        <f t="shared" si="26"/>
        <v>עודף גדול</v>
      </c>
      <c r="O171" t="b">
        <f t="shared" si="27"/>
        <v>0</v>
      </c>
      <c r="P171" t="b">
        <f t="shared" si="28"/>
        <v>0</v>
      </c>
      <c r="Q171" t="b">
        <f t="shared" si="29"/>
        <v>0</v>
      </c>
      <c r="R171">
        <f t="shared" si="30"/>
        <v>3</v>
      </c>
    </row>
    <row r="172" spans="1:18" hidden="1" x14ac:dyDescent="0.25">
      <c r="A172" s="6" t="s">
        <v>170</v>
      </c>
      <c r="B172" s="5" t="s">
        <v>304</v>
      </c>
      <c r="C172" s="1">
        <v>0.1174547026687105</v>
      </c>
      <c r="D172" s="3">
        <v>-7.3275791319925626E-3</v>
      </c>
      <c r="E172" s="3" t="str">
        <f t="shared" si="21"/>
        <v>עליה חריגה</v>
      </c>
      <c r="F172" s="3" t="str">
        <f t="shared" si="22"/>
        <v>חריגה קטנה</v>
      </c>
      <c r="G172" s="1">
        <v>7.3342824215307356E-2</v>
      </c>
      <c r="H172" s="3">
        <v>-7.9833864716968741E-4</v>
      </c>
      <c r="I172" s="3" t="str">
        <f t="shared" si="23"/>
        <v>עליה משמעותית</v>
      </c>
      <c r="J172" s="3" t="str">
        <f t="shared" si="24"/>
        <v>חריגה קטנה</v>
      </c>
      <c r="K172" s="2">
        <v>7.3604291431328628E-2</v>
      </c>
      <c r="L172" s="2">
        <v>-4.0527357949363277E-3</v>
      </c>
      <c r="M172" s="3" t="str">
        <f t="shared" si="25"/>
        <v>עליה משמעותית</v>
      </c>
      <c r="N172" s="3" t="str">
        <f t="shared" si="26"/>
        <v>חריגה קטנה</v>
      </c>
      <c r="O172" t="b">
        <f t="shared" si="27"/>
        <v>0</v>
      </c>
      <c r="P172" t="b">
        <f t="shared" si="28"/>
        <v>0</v>
      </c>
      <c r="Q172" t="b">
        <f t="shared" si="29"/>
        <v>0</v>
      </c>
      <c r="R172">
        <f t="shared" si="30"/>
        <v>3</v>
      </c>
    </row>
    <row r="173" spans="1:18" hidden="1" x14ac:dyDescent="0.25">
      <c r="A173" s="7" t="s">
        <v>171</v>
      </c>
      <c r="B173" s="5" t="s">
        <v>304</v>
      </c>
      <c r="C173" s="1">
        <v>8.6215580926796598E-2</v>
      </c>
      <c r="D173" s="3">
        <v>3.7193755313393614E-4</v>
      </c>
      <c r="E173" s="3" t="str">
        <f t="shared" si="21"/>
        <v>עליה משמעותית</v>
      </c>
      <c r="F173" s="3" t="str">
        <f t="shared" si="22"/>
        <v>עודף קטן</v>
      </c>
      <c r="G173" s="1">
        <v>1.5315528790305066E-3</v>
      </c>
      <c r="H173" s="3">
        <v>3.1449807261731645E-3</v>
      </c>
      <c r="I173" s="3" t="str">
        <f t="shared" si="23"/>
        <v>תוספת קטנה</v>
      </c>
      <c r="J173" s="3" t="str">
        <f t="shared" si="24"/>
        <v>עודף קטן</v>
      </c>
      <c r="K173" s="2">
        <v>1.0649601250595442E-2</v>
      </c>
      <c r="L173" s="2">
        <v>2.8234625935011418E-2</v>
      </c>
      <c r="M173" s="3" t="str">
        <f t="shared" si="25"/>
        <v>עליה</v>
      </c>
      <c r="N173" s="3" t="str">
        <f t="shared" si="26"/>
        <v>עודף גדול</v>
      </c>
      <c r="O173" t="b">
        <f t="shared" si="27"/>
        <v>0</v>
      </c>
      <c r="P173" t="b">
        <f t="shared" si="28"/>
        <v>0</v>
      </c>
      <c r="Q173" t="b">
        <f t="shared" si="29"/>
        <v>0</v>
      </c>
      <c r="R173">
        <f t="shared" si="30"/>
        <v>3</v>
      </c>
    </row>
    <row r="174" spans="1:18" hidden="1" x14ac:dyDescent="0.25">
      <c r="A174" s="7" t="s">
        <v>172</v>
      </c>
      <c r="B174" s="5" t="s">
        <v>304</v>
      </c>
      <c r="C174" s="1">
        <v>8.5003035822708295E-3</v>
      </c>
      <c r="D174" s="3">
        <v>8.9102950030102348E-4</v>
      </c>
      <c r="E174" s="3" t="str">
        <f t="shared" si="21"/>
        <v>תוספת קטנה</v>
      </c>
      <c r="F174" s="3" t="str">
        <f t="shared" si="22"/>
        <v>עודף קטן</v>
      </c>
      <c r="G174" s="1">
        <v>1.1213326057015083E-2</v>
      </c>
      <c r="H174" s="3">
        <v>1.5290716350787022E-3</v>
      </c>
      <c r="I174" s="3" t="str">
        <f t="shared" si="23"/>
        <v>עליה</v>
      </c>
      <c r="J174" s="3" t="str">
        <f t="shared" si="24"/>
        <v>עודף קטן</v>
      </c>
      <c r="K174" s="2">
        <v>6.408500015222085E-2</v>
      </c>
      <c r="L174" s="2">
        <v>5.5075532158388651E-3</v>
      </c>
      <c r="M174" s="3" t="str">
        <f t="shared" si="25"/>
        <v>עליה משמעותית</v>
      </c>
      <c r="N174" s="3" t="str">
        <f t="shared" si="26"/>
        <v>עודף קטן</v>
      </c>
      <c r="O174" t="b">
        <f t="shared" si="27"/>
        <v>0</v>
      </c>
      <c r="P174" t="b">
        <f t="shared" si="28"/>
        <v>0</v>
      </c>
      <c r="Q174" t="b">
        <f t="shared" si="29"/>
        <v>0</v>
      </c>
      <c r="R174">
        <f t="shared" si="30"/>
        <v>3</v>
      </c>
    </row>
    <row r="175" spans="1:18" hidden="1" x14ac:dyDescent="0.25">
      <c r="A175" s="5" t="s">
        <v>173</v>
      </c>
      <c r="B175" s="5" t="s">
        <v>304</v>
      </c>
      <c r="C175" s="1">
        <v>-3.2600392841554138E-3</v>
      </c>
      <c r="D175" s="3">
        <v>9.4289272371464155E-3</v>
      </c>
      <c r="E175" s="3" t="str">
        <f t="shared" si="21"/>
        <v>פספוס קטן</v>
      </c>
      <c r="F175" s="3" t="str">
        <f t="shared" si="22"/>
        <v>עודף קטן</v>
      </c>
      <c r="G175" s="1">
        <v>7.7961452392983466E-2</v>
      </c>
      <c r="H175" s="3">
        <v>3.4420411169892185E-3</v>
      </c>
      <c r="I175" s="3" t="str">
        <f t="shared" si="23"/>
        <v>עליה משמעותית</v>
      </c>
      <c r="J175" s="3" t="str">
        <f t="shared" si="24"/>
        <v>עודף קטן</v>
      </c>
      <c r="K175" s="2">
        <v>-4.1192296584535382E-2</v>
      </c>
      <c r="L175" s="2">
        <v>2.5365018468904071E-4</v>
      </c>
      <c r="M175" s="3" t="str">
        <f t="shared" si="25"/>
        <v>ירידה גדולה</v>
      </c>
      <c r="N175" s="3" t="str">
        <f t="shared" si="26"/>
        <v>עודף קטן</v>
      </c>
      <c r="O175" t="b">
        <f t="shared" si="27"/>
        <v>0</v>
      </c>
      <c r="P175" t="b">
        <f t="shared" si="28"/>
        <v>0</v>
      </c>
      <c r="Q175" t="b">
        <f t="shared" si="29"/>
        <v>0</v>
      </c>
      <c r="R175">
        <f t="shared" si="30"/>
        <v>3</v>
      </c>
    </row>
    <row r="176" spans="1:18" x14ac:dyDescent="0.25">
      <c r="A176" s="5" t="s">
        <v>174</v>
      </c>
      <c r="B176" s="5" t="s">
        <v>305</v>
      </c>
      <c r="C176" s="1">
        <v>4.9446948672505764E-2</v>
      </c>
      <c r="D176" s="3">
        <v>1.4932829418216967E-3</v>
      </c>
      <c r="E176" s="3" t="str">
        <f t="shared" si="21"/>
        <v>עליה גדולה</v>
      </c>
      <c r="F176" s="3" t="str">
        <f t="shared" si="22"/>
        <v>עודף קטן</v>
      </c>
      <c r="G176" s="1">
        <v>3.2745885667115671E-2</v>
      </c>
      <c r="H176" s="3">
        <v>3.7142245887610535E-4</v>
      </c>
      <c r="I176" s="3" t="str">
        <f t="shared" si="23"/>
        <v>עליה גדולה</v>
      </c>
      <c r="J176" s="3" t="str">
        <f t="shared" si="24"/>
        <v>עודף קטן</v>
      </c>
      <c r="K176" s="2">
        <v>5.1762053899643501E-2</v>
      </c>
      <c r="L176" s="2">
        <v>5.8816102678750138E-4</v>
      </c>
      <c r="M176" s="3" t="str">
        <f t="shared" si="25"/>
        <v>עליה משמעותית</v>
      </c>
      <c r="N176" s="3" t="str">
        <f t="shared" si="26"/>
        <v>עודף קטן</v>
      </c>
      <c r="O176" t="b">
        <f t="shared" si="27"/>
        <v>0</v>
      </c>
      <c r="P176" t="b">
        <f t="shared" si="28"/>
        <v>0</v>
      </c>
      <c r="Q176" t="b">
        <f t="shared" si="29"/>
        <v>0</v>
      </c>
      <c r="R176">
        <f t="shared" si="30"/>
        <v>3</v>
      </c>
    </row>
    <row r="177" spans="1:18" hidden="1" x14ac:dyDescent="0.25">
      <c r="A177" s="5" t="s">
        <v>175</v>
      </c>
      <c r="B177" s="5" t="s">
        <v>304</v>
      </c>
      <c r="C177" s="1">
        <v>8.062916643711171E-3</v>
      </c>
      <c r="D177" s="3">
        <v>-4.7873052655165914E-2</v>
      </c>
      <c r="E177" s="3" t="str">
        <f t="shared" si="21"/>
        <v>תוספת קטנה</v>
      </c>
      <c r="F177" s="3" t="str">
        <f t="shared" si="22"/>
        <v>גרעון גדול</v>
      </c>
      <c r="G177" s="1"/>
      <c r="H177" s="3"/>
      <c r="I177" s="3" t="str">
        <f t="shared" si="23"/>
        <v/>
      </c>
      <c r="J177" s="3" t="str">
        <f t="shared" si="24"/>
        <v>עודף קטן</v>
      </c>
      <c r="K177" s="2">
        <v>-4.9037604237688326E-3</v>
      </c>
      <c r="L177" s="2">
        <v>6.1566131710016599E-3</v>
      </c>
      <c r="M177" s="3" t="str">
        <f t="shared" si="25"/>
        <v>פספוס קטן</v>
      </c>
      <c r="N177" s="3" t="str">
        <f t="shared" si="26"/>
        <v>עודף קטן</v>
      </c>
      <c r="O177" t="b">
        <f t="shared" si="27"/>
        <v>0</v>
      </c>
      <c r="P177" t="b">
        <f t="shared" si="28"/>
        <v>0</v>
      </c>
      <c r="Q177" t="b">
        <f t="shared" si="29"/>
        <v>0</v>
      </c>
      <c r="R177">
        <f t="shared" si="30"/>
        <v>2</v>
      </c>
    </row>
    <row r="178" spans="1:18" hidden="1" x14ac:dyDescent="0.25">
      <c r="A178" s="5" t="s">
        <v>176</v>
      </c>
      <c r="B178" s="5" t="s">
        <v>304</v>
      </c>
      <c r="C178" s="1">
        <v>-4.2208340368056763E-2</v>
      </c>
      <c r="D178" s="3">
        <v>1.5512074739996475E-4</v>
      </c>
      <c r="E178" s="3" t="str">
        <f t="shared" si="21"/>
        <v>ירידה גדולה</v>
      </c>
      <c r="F178" s="3" t="str">
        <f t="shared" si="22"/>
        <v>עודף קטן</v>
      </c>
      <c r="G178" s="1">
        <v>6.0095654726532111E-2</v>
      </c>
      <c r="H178" s="3">
        <v>5.7408189109328833E-5</v>
      </c>
      <c r="I178" s="3" t="str">
        <f t="shared" si="23"/>
        <v>עליה משמעותית</v>
      </c>
      <c r="J178" s="3" t="str">
        <f t="shared" si="24"/>
        <v>עודף קטן</v>
      </c>
      <c r="K178" s="2">
        <v>0.16152203961952738</v>
      </c>
      <c r="L178" s="2">
        <v>8.9172301415209332E-4</v>
      </c>
      <c r="M178" s="3" t="str">
        <f t="shared" si="25"/>
        <v>עליה חריגה</v>
      </c>
      <c r="N178" s="3" t="str">
        <f t="shared" si="26"/>
        <v>עודף קטן</v>
      </c>
      <c r="O178" t="b">
        <f t="shared" si="27"/>
        <v>0</v>
      </c>
      <c r="P178" t="b">
        <f t="shared" si="28"/>
        <v>0</v>
      </c>
      <c r="Q178" t="b">
        <f t="shared" si="29"/>
        <v>0</v>
      </c>
      <c r="R178">
        <f t="shared" si="30"/>
        <v>3</v>
      </c>
    </row>
    <row r="179" spans="1:18" x14ac:dyDescent="0.25">
      <c r="A179" s="5" t="s">
        <v>177</v>
      </c>
      <c r="B179" s="5" t="s">
        <v>305</v>
      </c>
      <c r="C179" s="1">
        <v>8.3736668522722546E-3</v>
      </c>
      <c r="D179" s="3">
        <v>1.6969310820855898E-2</v>
      </c>
      <c r="E179" s="3" t="str">
        <f t="shared" si="21"/>
        <v>תוספת קטנה</v>
      </c>
      <c r="F179" s="3" t="str">
        <f t="shared" si="22"/>
        <v>עודף</v>
      </c>
      <c r="G179" s="1">
        <v>-3.3417179555793375E-2</v>
      </c>
      <c r="H179" s="3">
        <v>9.5954730186151062E-3</v>
      </c>
      <c r="I179" s="3" t="str">
        <f t="shared" si="23"/>
        <v>ירידה גדולה</v>
      </c>
      <c r="J179" s="3" t="str">
        <f t="shared" si="24"/>
        <v>עודף קטן</v>
      </c>
      <c r="K179" s="2">
        <v>-2.0184920585616384E-2</v>
      </c>
      <c r="L179" s="2">
        <v>5.6111800914062293E-3</v>
      </c>
      <c r="M179" s="3" t="str">
        <f t="shared" si="25"/>
        <v>ירידה גדולה</v>
      </c>
      <c r="N179" s="3" t="str">
        <f t="shared" si="26"/>
        <v>עודף קטן</v>
      </c>
      <c r="O179" t="b">
        <f t="shared" si="27"/>
        <v>0</v>
      </c>
      <c r="P179" t="b">
        <f t="shared" si="28"/>
        <v>0</v>
      </c>
      <c r="Q179" t="b">
        <f t="shared" si="29"/>
        <v>0</v>
      </c>
      <c r="R179">
        <f t="shared" si="30"/>
        <v>3</v>
      </c>
    </row>
    <row r="180" spans="1:18" hidden="1" x14ac:dyDescent="0.25">
      <c r="A180" s="6" t="s">
        <v>178</v>
      </c>
      <c r="B180" s="5" t="s">
        <v>304</v>
      </c>
      <c r="C180" s="1"/>
      <c r="D180" s="3"/>
      <c r="E180" s="3" t="str">
        <f t="shared" si="21"/>
        <v/>
      </c>
      <c r="F180" s="3" t="str">
        <f t="shared" si="22"/>
        <v>עודף קטן</v>
      </c>
      <c r="G180" s="1">
        <v>8.2748579272125422E-2</v>
      </c>
      <c r="H180" s="3">
        <v>-1.5461444134425704E-2</v>
      </c>
      <c r="I180" s="3" t="str">
        <f t="shared" si="23"/>
        <v>עליה משמעותית</v>
      </c>
      <c r="J180" s="3" t="str">
        <f t="shared" si="24"/>
        <v>גרעון</v>
      </c>
      <c r="K180" s="2">
        <v>7.8061040813877547E-2</v>
      </c>
      <c r="L180" s="2">
        <v>-2.0357807639743486E-2</v>
      </c>
      <c r="M180" s="3" t="str">
        <f t="shared" si="25"/>
        <v>עליה משמעותית</v>
      </c>
      <c r="N180" s="3" t="str">
        <f t="shared" si="26"/>
        <v>גרעון גדול</v>
      </c>
      <c r="O180" t="b">
        <f t="shared" si="27"/>
        <v>0</v>
      </c>
      <c r="P180" t="b">
        <f t="shared" si="28"/>
        <v>0</v>
      </c>
      <c r="Q180" t="b">
        <f t="shared" si="29"/>
        <v>1</v>
      </c>
      <c r="R180">
        <f t="shared" si="30"/>
        <v>1</v>
      </c>
    </row>
    <row r="181" spans="1:18" hidden="1" x14ac:dyDescent="0.25">
      <c r="A181" s="10" t="s">
        <v>179</v>
      </c>
      <c r="B181" s="5" t="s">
        <v>304</v>
      </c>
      <c r="C181" s="1">
        <v>8.6650473014735496E-3</v>
      </c>
      <c r="D181" s="3">
        <v>4.8788103508840404E-4</v>
      </c>
      <c r="E181" s="3" t="str">
        <f t="shared" si="21"/>
        <v>תוספת קטנה</v>
      </c>
      <c r="F181" s="3" t="str">
        <f t="shared" si="22"/>
        <v>עודף קטן</v>
      </c>
      <c r="G181" s="1">
        <v>-1.3609347065967392E-2</v>
      </c>
      <c r="H181" s="3">
        <v>3.0549999220301645E-4</v>
      </c>
      <c r="I181" s="3" t="str">
        <f t="shared" si="23"/>
        <v>ירידה</v>
      </c>
      <c r="J181" s="3" t="str">
        <f t="shared" si="24"/>
        <v>עודף קטן</v>
      </c>
      <c r="K181" s="2">
        <v>-7.342891931516049E-3</v>
      </c>
      <c r="L181" s="2">
        <v>2.3413082612104859E-4</v>
      </c>
      <c r="M181" s="3" t="str">
        <f t="shared" si="25"/>
        <v>פספוס קטן</v>
      </c>
      <c r="N181" s="3" t="str">
        <f t="shared" si="26"/>
        <v>עודף קטן</v>
      </c>
      <c r="O181" t="b">
        <f t="shared" si="27"/>
        <v>0</v>
      </c>
      <c r="P181" t="b">
        <f t="shared" si="28"/>
        <v>0</v>
      </c>
      <c r="Q181" t="b">
        <f t="shared" si="29"/>
        <v>0</v>
      </c>
      <c r="R181">
        <f t="shared" si="30"/>
        <v>3</v>
      </c>
    </row>
    <row r="182" spans="1:18" hidden="1" x14ac:dyDescent="0.25">
      <c r="A182" s="5" t="s">
        <v>180</v>
      </c>
      <c r="B182" s="5" t="s">
        <v>304</v>
      </c>
      <c r="C182" s="1">
        <v>-5.4275994212646173E-2</v>
      </c>
      <c r="D182" s="3">
        <v>-0.11986768658259252</v>
      </c>
      <c r="E182" s="3" t="str">
        <f t="shared" si="21"/>
        <v>ירידה משמעותית</v>
      </c>
      <c r="F182" s="3" t="str">
        <f t="shared" si="22"/>
        <v>גרעון חריג</v>
      </c>
      <c r="G182" s="1">
        <v>0.28828125000000004</v>
      </c>
      <c r="H182" s="3">
        <v>6.6707095209217709E-4</v>
      </c>
      <c r="I182" s="3" t="str">
        <f t="shared" si="23"/>
        <v>עליה חריגה</v>
      </c>
      <c r="J182" s="3" t="str">
        <f t="shared" si="24"/>
        <v>עודף קטן</v>
      </c>
      <c r="K182" s="2"/>
      <c r="L182" s="2"/>
      <c r="M182" s="3" t="str">
        <f t="shared" si="25"/>
        <v/>
      </c>
      <c r="N182" s="3" t="str">
        <f t="shared" si="26"/>
        <v>עודף קטן</v>
      </c>
      <c r="O182" t="b">
        <f t="shared" si="27"/>
        <v>0</v>
      </c>
      <c r="P182" t="b">
        <f t="shared" si="28"/>
        <v>0</v>
      </c>
      <c r="Q182" t="b">
        <f t="shared" si="29"/>
        <v>0</v>
      </c>
      <c r="R182">
        <f t="shared" si="30"/>
        <v>2</v>
      </c>
    </row>
    <row r="183" spans="1:18" hidden="1" x14ac:dyDescent="0.25">
      <c r="A183" s="5" t="s">
        <v>181</v>
      </c>
      <c r="B183" s="5" t="s">
        <v>304</v>
      </c>
      <c r="C183" s="1">
        <v>2.2944581241405748E-2</v>
      </c>
      <c r="D183" s="3">
        <v>6.5820529252700183E-2</v>
      </c>
      <c r="E183" s="3" t="str">
        <f t="shared" si="21"/>
        <v>עליה גדולה</v>
      </c>
      <c r="F183" s="3" t="str">
        <f t="shared" si="22"/>
        <v>עודף משמעותי</v>
      </c>
      <c r="G183" s="1">
        <v>0.10154070120101899</v>
      </c>
      <c r="H183" s="3">
        <v>0.10338263058527376</v>
      </c>
      <c r="I183" s="3" t="str">
        <f t="shared" si="23"/>
        <v>עליה חריגה</v>
      </c>
      <c r="J183" s="3" t="str">
        <f t="shared" si="24"/>
        <v>עודף חריג</v>
      </c>
      <c r="K183" s="2">
        <v>9.7551608257320233E-3</v>
      </c>
      <c r="L183" s="2">
        <v>1.179088298499515E-2</v>
      </c>
      <c r="M183" s="3" t="str">
        <f t="shared" si="25"/>
        <v>תוספת קטנה</v>
      </c>
      <c r="N183" s="3" t="str">
        <f t="shared" si="26"/>
        <v>עודף</v>
      </c>
      <c r="O183" t="b">
        <f t="shared" si="27"/>
        <v>0</v>
      </c>
      <c r="P183" t="b">
        <f t="shared" si="28"/>
        <v>0</v>
      </c>
      <c r="Q183" t="b">
        <f t="shared" si="29"/>
        <v>0</v>
      </c>
      <c r="R183">
        <f t="shared" si="30"/>
        <v>3</v>
      </c>
    </row>
    <row r="184" spans="1:18" hidden="1" x14ac:dyDescent="0.25">
      <c r="A184" s="5" t="s">
        <v>182</v>
      </c>
      <c r="B184" s="5" t="s">
        <v>304</v>
      </c>
      <c r="C184" s="1">
        <v>1.4361847719332133E-2</v>
      </c>
      <c r="D184" s="3">
        <v>-3.3771950709777093E-2</v>
      </c>
      <c r="E184" s="3" t="str">
        <f t="shared" si="21"/>
        <v>עליה</v>
      </c>
      <c r="F184" s="3" t="str">
        <f t="shared" si="22"/>
        <v>גרעון גדול</v>
      </c>
      <c r="G184" s="1">
        <v>0.10194764616025553</v>
      </c>
      <c r="H184" s="3">
        <v>-3.0455306837216383E-4</v>
      </c>
      <c r="I184" s="3" t="str">
        <f t="shared" si="23"/>
        <v>עליה חריגה</v>
      </c>
      <c r="J184" s="3" t="str">
        <f t="shared" si="24"/>
        <v>חריגה קטנה</v>
      </c>
      <c r="K184" s="2">
        <v>-8.0771692879287871E-3</v>
      </c>
      <c r="L184" s="2">
        <v>-2.8655307464046414E-2</v>
      </c>
      <c r="M184" s="3" t="str">
        <f t="shared" si="25"/>
        <v>פספוס קטן</v>
      </c>
      <c r="N184" s="3" t="str">
        <f t="shared" si="26"/>
        <v>גרעון גדול</v>
      </c>
      <c r="O184" t="b">
        <f t="shared" si="27"/>
        <v>0</v>
      </c>
      <c r="P184" t="b">
        <f t="shared" si="28"/>
        <v>0</v>
      </c>
      <c r="Q184" t="b">
        <f t="shared" si="29"/>
        <v>0</v>
      </c>
      <c r="R184">
        <f t="shared" si="30"/>
        <v>3</v>
      </c>
    </row>
    <row r="185" spans="1:18" hidden="1" x14ac:dyDescent="0.25">
      <c r="A185" s="5" t="s">
        <v>183</v>
      </c>
      <c r="B185" s="5" t="s">
        <v>304</v>
      </c>
      <c r="C185" s="1">
        <v>0.11236024844720505</v>
      </c>
      <c r="D185" s="3">
        <v>7.2030822491484731E-3</v>
      </c>
      <c r="E185" s="3" t="str">
        <f t="shared" si="21"/>
        <v>עליה חריגה</v>
      </c>
      <c r="F185" s="3" t="str">
        <f t="shared" si="22"/>
        <v>עודף קטן</v>
      </c>
      <c r="G185" s="1">
        <v>0.18085714285714283</v>
      </c>
      <c r="H185" s="3">
        <v>7.2586498911202514E-4</v>
      </c>
      <c r="I185" s="3" t="str">
        <f t="shared" si="23"/>
        <v>עליה חריגה</v>
      </c>
      <c r="J185" s="3" t="str">
        <f t="shared" si="24"/>
        <v>עודף קטן</v>
      </c>
      <c r="K185" s="2">
        <v>8.2973756808375265E-2</v>
      </c>
      <c r="L185" s="2">
        <v>4.245591116917048E-3</v>
      </c>
      <c r="M185" s="3" t="str">
        <f t="shared" si="25"/>
        <v>עליה משמעותית</v>
      </c>
      <c r="N185" s="3" t="str">
        <f t="shared" si="26"/>
        <v>עודף קטן</v>
      </c>
      <c r="O185" t="b">
        <f t="shared" si="27"/>
        <v>0</v>
      </c>
      <c r="P185" t="b">
        <f t="shared" si="28"/>
        <v>0</v>
      </c>
      <c r="Q185" t="b">
        <f t="shared" si="29"/>
        <v>0</v>
      </c>
      <c r="R185">
        <f t="shared" si="30"/>
        <v>3</v>
      </c>
    </row>
    <row r="186" spans="1:18" x14ac:dyDescent="0.25">
      <c r="A186" s="5" t="s">
        <v>184</v>
      </c>
      <c r="B186" s="5" t="s">
        <v>305</v>
      </c>
      <c r="C186" s="1">
        <v>-3.0518781751295077E-2</v>
      </c>
      <c r="D186" s="3">
        <v>1.161605080086217E-3</v>
      </c>
      <c r="E186" s="3" t="str">
        <f t="shared" si="21"/>
        <v>ירידה גדולה</v>
      </c>
      <c r="F186" s="3" t="str">
        <f t="shared" si="22"/>
        <v>עודף קטן</v>
      </c>
      <c r="G186" s="1">
        <v>8.9883151902525604E-4</v>
      </c>
      <c r="H186" s="3">
        <v>4.8530732388744759E-2</v>
      </c>
      <c r="I186" s="3" t="str">
        <f t="shared" si="23"/>
        <v>תוספת קטנה</v>
      </c>
      <c r="J186" s="3" t="str">
        <f t="shared" si="24"/>
        <v>עודף גדול</v>
      </c>
      <c r="K186" s="2">
        <v>-1.8573665699689323E-2</v>
      </c>
      <c r="L186" s="2">
        <v>2.5373075766096861E-3</v>
      </c>
      <c r="M186" s="3" t="str">
        <f t="shared" si="25"/>
        <v>ירידה</v>
      </c>
      <c r="N186" s="3" t="str">
        <f t="shared" si="26"/>
        <v>עודף קטן</v>
      </c>
      <c r="O186" t="b">
        <f t="shared" si="27"/>
        <v>0</v>
      </c>
      <c r="P186" t="b">
        <f t="shared" si="28"/>
        <v>0</v>
      </c>
      <c r="Q186" t="b">
        <f t="shared" si="29"/>
        <v>0</v>
      </c>
      <c r="R186">
        <f t="shared" si="30"/>
        <v>3</v>
      </c>
    </row>
    <row r="187" spans="1:18" hidden="1" x14ac:dyDescent="0.25">
      <c r="A187" s="5" t="s">
        <v>185</v>
      </c>
      <c r="B187" s="5" t="s">
        <v>304</v>
      </c>
      <c r="C187" s="1">
        <v>-5.6370551480575681E-3</v>
      </c>
      <c r="D187" s="3">
        <v>-3.1555221637866268E-2</v>
      </c>
      <c r="E187" s="3" t="str">
        <f t="shared" si="21"/>
        <v>פספוס קטן</v>
      </c>
      <c r="F187" s="3" t="str">
        <f t="shared" si="22"/>
        <v>גרעון גדול</v>
      </c>
      <c r="G187" s="1">
        <v>0.27445584188141114</v>
      </c>
      <c r="H187" s="3">
        <v>-1.1049413876268999E-2</v>
      </c>
      <c r="I187" s="3" t="str">
        <f t="shared" si="23"/>
        <v>עליה חריגה</v>
      </c>
      <c r="J187" s="3" t="str">
        <f t="shared" si="24"/>
        <v>גרעון</v>
      </c>
      <c r="K187" s="2">
        <v>4.0349697377269678E-2</v>
      </c>
      <c r="L187" s="2">
        <v>-1.0646792653713068E-2</v>
      </c>
      <c r="M187" s="3" t="str">
        <f t="shared" si="25"/>
        <v>עליה גדולה</v>
      </c>
      <c r="N187" s="3" t="str">
        <f t="shared" si="26"/>
        <v>גרעון</v>
      </c>
      <c r="O187" t="b">
        <f t="shared" si="27"/>
        <v>0</v>
      </c>
      <c r="P187" t="b">
        <f t="shared" si="28"/>
        <v>0</v>
      </c>
      <c r="Q187" t="b">
        <f t="shared" si="29"/>
        <v>0</v>
      </c>
      <c r="R187">
        <f t="shared" si="30"/>
        <v>3</v>
      </c>
    </row>
    <row r="188" spans="1:18" hidden="1" x14ac:dyDescent="0.25">
      <c r="A188" s="5" t="s">
        <v>186</v>
      </c>
      <c r="B188" s="5" t="s">
        <v>304</v>
      </c>
      <c r="C188" s="1">
        <v>5.5665454236062395E-2</v>
      </c>
      <c r="D188" s="3">
        <v>1.8678218819262543E-2</v>
      </c>
      <c r="E188" s="3" t="str">
        <f t="shared" si="21"/>
        <v>עליה משמעותית</v>
      </c>
      <c r="F188" s="3" t="str">
        <f t="shared" si="22"/>
        <v>עודף</v>
      </c>
      <c r="G188" s="1">
        <v>0.25585023400936047</v>
      </c>
      <c r="H188" s="3">
        <v>1.1298432416444839E-2</v>
      </c>
      <c r="I188" s="3" t="str">
        <f t="shared" si="23"/>
        <v>עליה חריגה</v>
      </c>
      <c r="J188" s="3" t="str">
        <f t="shared" si="24"/>
        <v>עודף</v>
      </c>
      <c r="K188" s="2">
        <v>8.6616220714044179E-2</v>
      </c>
      <c r="L188" s="2">
        <v>-7.657700775342204E-4</v>
      </c>
      <c r="M188" s="3" t="str">
        <f t="shared" si="25"/>
        <v>עליה משמעותית</v>
      </c>
      <c r="N188" s="3" t="str">
        <f t="shared" si="26"/>
        <v>חריגה קטנה</v>
      </c>
      <c r="O188" t="b">
        <f t="shared" si="27"/>
        <v>0</v>
      </c>
      <c r="P188" t="b">
        <f t="shared" si="28"/>
        <v>0</v>
      </c>
      <c r="Q188" t="b">
        <f t="shared" si="29"/>
        <v>0</v>
      </c>
      <c r="R188">
        <f t="shared" si="30"/>
        <v>3</v>
      </c>
    </row>
    <row r="189" spans="1:18" hidden="1" x14ac:dyDescent="0.25">
      <c r="A189" s="5" t="s">
        <v>187</v>
      </c>
      <c r="B189" s="5" t="s">
        <v>304</v>
      </c>
      <c r="C189" s="1"/>
      <c r="D189" s="3"/>
      <c r="E189" s="3" t="str">
        <f t="shared" si="21"/>
        <v/>
      </c>
      <c r="F189" s="3" t="str">
        <f t="shared" si="22"/>
        <v>עודף קטן</v>
      </c>
      <c r="G189" s="1">
        <v>-5.4940986568335903E-3</v>
      </c>
      <c r="H189" s="3">
        <v>1.4146167133242003E-3</v>
      </c>
      <c r="I189" s="3" t="str">
        <f t="shared" si="23"/>
        <v>פספוס קטן</v>
      </c>
      <c r="J189" s="3" t="str">
        <f t="shared" si="24"/>
        <v>עודף קטן</v>
      </c>
      <c r="K189" s="2"/>
      <c r="L189" s="2"/>
      <c r="M189" s="3" t="str">
        <f t="shared" si="25"/>
        <v/>
      </c>
      <c r="N189" s="3" t="str">
        <f t="shared" si="26"/>
        <v>עודף קטן</v>
      </c>
      <c r="O189" t="b">
        <f t="shared" si="27"/>
        <v>0</v>
      </c>
      <c r="P189" t="b">
        <f t="shared" si="28"/>
        <v>0</v>
      </c>
      <c r="Q189" t="b">
        <f t="shared" si="29"/>
        <v>0</v>
      </c>
      <c r="R189">
        <f t="shared" si="30"/>
        <v>1</v>
      </c>
    </row>
    <row r="190" spans="1:18" hidden="1" x14ac:dyDescent="0.25">
      <c r="A190" s="5" t="s">
        <v>188</v>
      </c>
      <c r="B190" s="5" t="s">
        <v>304</v>
      </c>
      <c r="C190" s="1">
        <v>1.9333516937482864E-2</v>
      </c>
      <c r="D190" s="3">
        <v>9.9427212795849991E-3</v>
      </c>
      <c r="E190" s="3" t="str">
        <f t="shared" si="21"/>
        <v>עליה</v>
      </c>
      <c r="F190" s="3" t="str">
        <f t="shared" si="22"/>
        <v>עודף קטן</v>
      </c>
      <c r="G190" s="1">
        <v>0.1012672811059907</v>
      </c>
      <c r="H190" s="3">
        <v>4.4408410921644527E-2</v>
      </c>
      <c r="I190" s="3" t="str">
        <f t="shared" si="23"/>
        <v>עליה חריגה</v>
      </c>
      <c r="J190" s="3" t="str">
        <f t="shared" si="24"/>
        <v>עודף גדול</v>
      </c>
      <c r="K190" s="2">
        <v>2.150789012273524E-2</v>
      </c>
      <c r="L190" s="2">
        <v>6.3050692298890029E-2</v>
      </c>
      <c r="M190" s="3" t="str">
        <f t="shared" si="25"/>
        <v>עליה גדולה</v>
      </c>
      <c r="N190" s="3" t="str">
        <f t="shared" si="26"/>
        <v>עודף משמעותי</v>
      </c>
      <c r="O190" t="b">
        <f t="shared" si="27"/>
        <v>0</v>
      </c>
      <c r="P190" t="b">
        <f t="shared" si="28"/>
        <v>0</v>
      </c>
      <c r="Q190" t="b">
        <f t="shared" si="29"/>
        <v>0</v>
      </c>
      <c r="R190">
        <f t="shared" si="30"/>
        <v>3</v>
      </c>
    </row>
    <row r="191" spans="1:18" hidden="1" x14ac:dyDescent="0.25">
      <c r="A191" s="6" t="s">
        <v>189</v>
      </c>
      <c r="B191" s="5" t="s">
        <v>304</v>
      </c>
      <c r="C191" s="1">
        <v>3.9152160641086731E-2</v>
      </c>
      <c r="D191" s="3">
        <v>-3.4559282746771796E-5</v>
      </c>
      <c r="E191" s="3" t="str">
        <f t="shared" si="21"/>
        <v>עליה גדולה</v>
      </c>
      <c r="F191" s="3" t="str">
        <f t="shared" si="22"/>
        <v>חריגה קטנה</v>
      </c>
      <c r="G191" s="1">
        <v>3.6016239971493613E-2</v>
      </c>
      <c r="H191" s="3">
        <v>8.8069913962468668E-4</v>
      </c>
      <c r="I191" s="3" t="str">
        <f t="shared" si="23"/>
        <v>עליה גדולה</v>
      </c>
      <c r="J191" s="3" t="str">
        <f t="shared" si="24"/>
        <v>עודף קטן</v>
      </c>
      <c r="K191" s="2">
        <v>3.3380317424519967E-2</v>
      </c>
      <c r="L191" s="2">
        <v>1.6477026278674527E-3</v>
      </c>
      <c r="M191" s="3" t="str">
        <f t="shared" si="25"/>
        <v>עליה גדולה</v>
      </c>
      <c r="N191" s="3" t="str">
        <f t="shared" si="26"/>
        <v>עודף קטן</v>
      </c>
      <c r="O191" t="b">
        <f t="shared" si="27"/>
        <v>0</v>
      </c>
      <c r="P191" t="b">
        <f t="shared" si="28"/>
        <v>0</v>
      </c>
      <c r="Q191" t="b">
        <f t="shared" si="29"/>
        <v>0</v>
      </c>
      <c r="R191">
        <f t="shared" si="30"/>
        <v>3</v>
      </c>
    </row>
    <row r="192" spans="1:18" hidden="1" x14ac:dyDescent="0.25">
      <c r="A192" s="13" t="s">
        <v>190</v>
      </c>
      <c r="B192" s="5" t="s">
        <v>304</v>
      </c>
      <c r="C192" s="1">
        <v>0.12409772348695158</v>
      </c>
      <c r="D192" s="3">
        <v>5.6063225487774761E-3</v>
      </c>
      <c r="E192" s="3" t="str">
        <f t="shared" si="21"/>
        <v>עליה חריגה</v>
      </c>
      <c r="F192" s="3" t="str">
        <f t="shared" si="22"/>
        <v>עודף קטן</v>
      </c>
      <c r="G192" s="1">
        <v>0.14794568859107748</v>
      </c>
      <c r="H192" s="3">
        <v>-5.888376856118792E-3</v>
      </c>
      <c r="I192" s="3" t="str">
        <f t="shared" si="23"/>
        <v>עליה חריגה</v>
      </c>
      <c r="J192" s="3" t="str">
        <f t="shared" si="24"/>
        <v>חריגה קטנה</v>
      </c>
      <c r="K192" s="2">
        <v>8.2634018036072066E-2</v>
      </c>
      <c r="L192" s="2">
        <v>-2.6984815618221258E-2</v>
      </c>
      <c r="M192" s="3" t="str">
        <f t="shared" si="25"/>
        <v>עליה משמעותית</v>
      </c>
      <c r="N192" s="3" t="str">
        <f t="shared" si="26"/>
        <v>גרעון גדול</v>
      </c>
      <c r="O192" t="b">
        <f t="shared" si="27"/>
        <v>0</v>
      </c>
      <c r="P192" t="b">
        <f t="shared" si="28"/>
        <v>0</v>
      </c>
      <c r="Q192" t="b">
        <f t="shared" si="29"/>
        <v>1</v>
      </c>
      <c r="R192">
        <f t="shared" si="30"/>
        <v>2</v>
      </c>
    </row>
    <row r="193" spans="1:18" hidden="1" x14ac:dyDescent="0.25">
      <c r="A193" s="7" t="s">
        <v>191</v>
      </c>
      <c r="B193" s="5" t="s">
        <v>304</v>
      </c>
      <c r="C193" s="1">
        <v>2.9203456402199457E-2</v>
      </c>
      <c r="D193" s="3">
        <v>3.0530249371076862E-5</v>
      </c>
      <c r="E193" s="3" t="str">
        <f t="shared" si="21"/>
        <v>עליה גדולה</v>
      </c>
      <c r="F193" s="3" t="str">
        <f t="shared" si="22"/>
        <v>עודף קטן</v>
      </c>
      <c r="G193" s="1">
        <v>-1.2019576795739173E-2</v>
      </c>
      <c r="H193" s="3">
        <v>1.2980390338880904E-3</v>
      </c>
      <c r="I193" s="3" t="str">
        <f t="shared" si="23"/>
        <v>ירידה</v>
      </c>
      <c r="J193" s="3" t="str">
        <f t="shared" si="24"/>
        <v>עודף קטן</v>
      </c>
      <c r="K193" s="2">
        <v>2.356184474985068E-2</v>
      </c>
      <c r="L193" s="2">
        <v>2.6336389327460165E-3</v>
      </c>
      <c r="M193" s="3" t="str">
        <f t="shared" si="25"/>
        <v>עליה גדולה</v>
      </c>
      <c r="N193" s="3" t="str">
        <f t="shared" si="26"/>
        <v>עודף קטן</v>
      </c>
      <c r="O193" t="b">
        <f t="shared" si="27"/>
        <v>0</v>
      </c>
      <c r="P193" t="b">
        <f t="shared" si="28"/>
        <v>0</v>
      </c>
      <c r="Q193" t="b">
        <f t="shared" si="29"/>
        <v>0</v>
      </c>
      <c r="R193">
        <f t="shared" si="30"/>
        <v>3</v>
      </c>
    </row>
    <row r="194" spans="1:18" hidden="1" x14ac:dyDescent="0.25">
      <c r="A194" s="7" t="s">
        <v>192</v>
      </c>
      <c r="B194" s="5" t="s">
        <v>304</v>
      </c>
      <c r="C194" s="1">
        <v>3.6100003323105589E-2</v>
      </c>
      <c r="D194" s="3">
        <v>3.0362641122134793E-3</v>
      </c>
      <c r="E194" s="3" t="str">
        <f t="shared" si="21"/>
        <v>עליה גדולה</v>
      </c>
      <c r="F194" s="3" t="str">
        <f t="shared" si="22"/>
        <v>עודף קטן</v>
      </c>
      <c r="G194" s="1">
        <v>-1.2528096860046634E-2</v>
      </c>
      <c r="H194" s="3">
        <v>3.4353463625128302E-3</v>
      </c>
      <c r="I194" s="3" t="str">
        <f t="shared" si="23"/>
        <v>ירידה</v>
      </c>
      <c r="J194" s="3" t="str">
        <f t="shared" si="24"/>
        <v>עודף קטן</v>
      </c>
      <c r="K194" s="2">
        <v>1.7163724893487498E-2</v>
      </c>
      <c r="L194" s="2">
        <v>1.6120857150902486E-3</v>
      </c>
      <c r="M194" s="3" t="str">
        <f t="shared" si="25"/>
        <v>עליה</v>
      </c>
      <c r="N194" s="3" t="str">
        <f t="shared" si="26"/>
        <v>עודף קטן</v>
      </c>
      <c r="O194" t="b">
        <f t="shared" si="27"/>
        <v>0</v>
      </c>
      <c r="P194" t="b">
        <f t="shared" si="28"/>
        <v>0</v>
      </c>
      <c r="Q194" t="b">
        <f t="shared" si="29"/>
        <v>0</v>
      </c>
      <c r="R194">
        <f t="shared" si="30"/>
        <v>3</v>
      </c>
    </row>
    <row r="195" spans="1:18" hidden="1" x14ac:dyDescent="0.25">
      <c r="A195" s="7" t="s">
        <v>193</v>
      </c>
      <c r="B195" s="5" t="s">
        <v>304</v>
      </c>
      <c r="C195" s="1">
        <v>7.3824105091753189E-3</v>
      </c>
      <c r="D195" s="3">
        <v>2.7947175212733244E-3</v>
      </c>
      <c r="E195" s="3" t="str">
        <f t="shared" si="21"/>
        <v>תוספת קטנה</v>
      </c>
      <c r="F195" s="3" t="str">
        <f t="shared" si="22"/>
        <v>עודף קטן</v>
      </c>
      <c r="G195" s="1">
        <v>-2.4096731575621311E-3</v>
      </c>
      <c r="H195" s="3">
        <v>2.959627570600649E-3</v>
      </c>
      <c r="I195" s="3" t="str">
        <f t="shared" si="23"/>
        <v>פספוס קטן</v>
      </c>
      <c r="J195" s="3" t="str">
        <f t="shared" si="24"/>
        <v>עודף קטן</v>
      </c>
      <c r="K195" s="2">
        <v>1.0470244125330375E-2</v>
      </c>
      <c r="L195" s="2">
        <v>4.9443684179211042E-3</v>
      </c>
      <c r="M195" s="3" t="str">
        <f t="shared" si="25"/>
        <v>עליה</v>
      </c>
      <c r="N195" s="3" t="str">
        <f t="shared" si="26"/>
        <v>עודף קטן</v>
      </c>
      <c r="O195" t="b">
        <f t="shared" si="27"/>
        <v>0</v>
      </c>
      <c r="P195" t="b">
        <f t="shared" si="28"/>
        <v>0</v>
      </c>
      <c r="Q195" t="b">
        <f t="shared" si="29"/>
        <v>0</v>
      </c>
      <c r="R195">
        <f t="shared" si="30"/>
        <v>3</v>
      </c>
    </row>
    <row r="196" spans="1:18" hidden="1" x14ac:dyDescent="0.25">
      <c r="A196" s="7" t="s">
        <v>194</v>
      </c>
      <c r="B196" s="5" t="s">
        <v>304</v>
      </c>
      <c r="C196" s="1">
        <v>2.9612188118899985E-2</v>
      </c>
      <c r="D196" s="3">
        <v>2.2666974276156419E-3</v>
      </c>
      <c r="E196" s="3" t="str">
        <f t="shared" ref="E196:E257" si="31">IF(ISBLANK($C196),"",VLOOKUP($C196,$G$267:$J$276,4,TRUE))</f>
        <v>עליה גדולה</v>
      </c>
      <c r="F196" s="3" t="str">
        <f t="shared" ref="F196:F257" si="32">VLOOKUP($D196,$G$267:$J$276,3,TRUE)</f>
        <v>עודף קטן</v>
      </c>
      <c r="G196" s="1">
        <v>2.0867104934675806E-2</v>
      </c>
      <c r="H196" s="3">
        <v>4.0463784749620139E-3</v>
      </c>
      <c r="I196" s="3" t="str">
        <f t="shared" ref="I196:I257" si="33">IF(ISBLANK($G196),"",VLOOKUP($G196,$G$267:$J$276,4,TRUE))</f>
        <v>עליה גדולה</v>
      </c>
      <c r="J196" s="3" t="str">
        <f t="shared" ref="J196:J257" si="34">VLOOKUP($H196,$G$267:$J$276,3,TRUE)</f>
        <v>עודף קטן</v>
      </c>
      <c r="K196" s="2">
        <v>3.3795168476219661E-2</v>
      </c>
      <c r="L196" s="2">
        <v>-6.8993790558849705E-4</v>
      </c>
      <c r="M196" s="3" t="str">
        <f t="shared" ref="M196:M257" si="35">IF(ISBLANK($K196),"",VLOOKUP($K196,$G$267:$J$276,4,TRUE))</f>
        <v>עליה גדולה</v>
      </c>
      <c r="N196" s="3" t="str">
        <f t="shared" ref="N196:N257" si="36">VLOOKUP($L196,$G$267:$J$276,3,TRUE)</f>
        <v>חריגה קטנה</v>
      </c>
      <c r="O196" t="b">
        <f t="shared" ref="O196:O257" si="37">IF(AND(C196&gt;0.02,D196&lt;-0.02),TRUE,FALSE)</f>
        <v>0</v>
      </c>
      <c r="P196" t="b">
        <f t="shared" ref="P196:P257" si="38">IF(AND(G196&gt;0.02,H196&lt;-0.02),TRUE,FALSE)</f>
        <v>0</v>
      </c>
      <c r="Q196" t="b">
        <f t="shared" ref="Q196:Q257" si="39">IF(AND(K196&gt;0.02,L196&lt;-0.02),TRUE,FALSE)</f>
        <v>0</v>
      </c>
      <c r="R196">
        <f t="shared" si="30"/>
        <v>3</v>
      </c>
    </row>
    <row r="197" spans="1:18" hidden="1" x14ac:dyDescent="0.25">
      <c r="A197" s="7" t="s">
        <v>195</v>
      </c>
      <c r="B197" s="5" t="s">
        <v>304</v>
      </c>
      <c r="C197" s="1">
        <v>-1.5122572429162595E-3</v>
      </c>
      <c r="D197" s="3">
        <v>5.8190514149063371E-3</v>
      </c>
      <c r="E197" s="3" t="str">
        <f t="shared" si="31"/>
        <v>פספוס קטן</v>
      </c>
      <c r="F197" s="3" t="str">
        <f t="shared" si="32"/>
        <v>עודף קטן</v>
      </c>
      <c r="G197" s="1">
        <v>4.6352099563917948E-2</v>
      </c>
      <c r="H197" s="3">
        <v>1.6164832591898853E-2</v>
      </c>
      <c r="I197" s="3" t="str">
        <f t="shared" si="33"/>
        <v>עליה גדולה</v>
      </c>
      <c r="J197" s="3" t="str">
        <f t="shared" si="34"/>
        <v>עודף</v>
      </c>
      <c r="K197" s="2">
        <v>1.5550005652678944E-2</v>
      </c>
      <c r="L197" s="2">
        <v>-1.9734445209083915E-3</v>
      </c>
      <c r="M197" s="3" t="str">
        <f t="shared" si="35"/>
        <v>עליה</v>
      </c>
      <c r="N197" s="3" t="str">
        <f t="shared" si="36"/>
        <v>חריגה קטנה</v>
      </c>
      <c r="O197" t="b">
        <f t="shared" si="37"/>
        <v>0</v>
      </c>
      <c r="P197" t="b">
        <f t="shared" si="38"/>
        <v>0</v>
      </c>
      <c r="Q197" t="b">
        <f t="shared" si="39"/>
        <v>0</v>
      </c>
      <c r="R197">
        <f t="shared" si="30"/>
        <v>3</v>
      </c>
    </row>
    <row r="198" spans="1:18" hidden="1" x14ac:dyDescent="0.25">
      <c r="A198" s="5" t="s">
        <v>196</v>
      </c>
      <c r="B198" s="5" t="s">
        <v>304</v>
      </c>
      <c r="C198" s="1">
        <v>0.22842298399549477</v>
      </c>
      <c r="D198" s="3">
        <v>-0.11827686665385014</v>
      </c>
      <c r="E198" s="3" t="str">
        <f t="shared" si="31"/>
        <v>עליה חריגה</v>
      </c>
      <c r="F198" s="3" t="str">
        <f t="shared" si="32"/>
        <v>גרעון חריג</v>
      </c>
      <c r="G198" s="1">
        <v>0.5063689550470265</v>
      </c>
      <c r="H198" s="3">
        <v>-0.11103463533344805</v>
      </c>
      <c r="I198" s="3" t="str">
        <f t="shared" si="33"/>
        <v>עליה חריגה</v>
      </c>
      <c r="J198" s="3" t="str">
        <f t="shared" si="34"/>
        <v>גרעון חריג</v>
      </c>
      <c r="K198" s="2">
        <v>0.35780937569429017</v>
      </c>
      <c r="L198" s="2">
        <v>-0.15264937685783633</v>
      </c>
      <c r="M198" s="3" t="str">
        <f t="shared" si="35"/>
        <v>עליה חריגה</v>
      </c>
      <c r="N198" s="3" t="str">
        <f t="shared" si="36"/>
        <v>גרעון חריג</v>
      </c>
      <c r="O198" t="b">
        <f t="shared" si="37"/>
        <v>1</v>
      </c>
      <c r="P198" t="b">
        <f t="shared" si="38"/>
        <v>1</v>
      </c>
      <c r="Q198" t="b">
        <f t="shared" si="39"/>
        <v>1</v>
      </c>
      <c r="R198">
        <f t="shared" si="30"/>
        <v>0</v>
      </c>
    </row>
    <row r="199" spans="1:18" hidden="1" x14ac:dyDescent="0.25">
      <c r="A199" s="6" t="s">
        <v>197</v>
      </c>
      <c r="B199" s="5" t="s">
        <v>304</v>
      </c>
      <c r="C199" s="1">
        <v>-4.3982142503725008E-2</v>
      </c>
      <c r="D199" s="3">
        <v>8.7835260089964601E-4</v>
      </c>
      <c r="E199" s="3" t="str">
        <f t="shared" si="31"/>
        <v>ירידה גדולה</v>
      </c>
      <c r="F199" s="3" t="str">
        <f t="shared" si="32"/>
        <v>עודף קטן</v>
      </c>
      <c r="G199" s="1">
        <v>8.3598591180393811E-3</v>
      </c>
      <c r="H199" s="3">
        <v>6.203398117589537E-4</v>
      </c>
      <c r="I199" s="3" t="str">
        <f t="shared" si="33"/>
        <v>תוספת קטנה</v>
      </c>
      <c r="J199" s="3" t="str">
        <f t="shared" si="34"/>
        <v>עודף קטן</v>
      </c>
      <c r="K199" s="2">
        <v>1.2906451874476366E-2</v>
      </c>
      <c r="L199" s="2">
        <v>6.9714072235786998E-4</v>
      </c>
      <c r="M199" s="3" t="str">
        <f t="shared" si="35"/>
        <v>עליה</v>
      </c>
      <c r="N199" s="3" t="str">
        <f t="shared" si="36"/>
        <v>עודף קטן</v>
      </c>
      <c r="O199" t="b">
        <f t="shared" si="37"/>
        <v>0</v>
      </c>
      <c r="P199" t="b">
        <f t="shared" si="38"/>
        <v>0</v>
      </c>
      <c r="Q199" t="b">
        <f t="shared" si="39"/>
        <v>0</v>
      </c>
      <c r="R199">
        <f t="shared" si="30"/>
        <v>3</v>
      </c>
    </row>
    <row r="200" spans="1:18" hidden="1" x14ac:dyDescent="0.25">
      <c r="A200" s="5" t="s">
        <v>198</v>
      </c>
      <c r="B200" s="5" t="s">
        <v>304</v>
      </c>
      <c r="C200" s="1">
        <v>-1.929691520190624E-3</v>
      </c>
      <c r="D200" s="3">
        <v>-3.9652119641536698E-2</v>
      </c>
      <c r="E200" s="3" t="str">
        <f t="shared" si="31"/>
        <v>פספוס קטן</v>
      </c>
      <c r="F200" s="3" t="str">
        <f t="shared" si="32"/>
        <v>גרעון גדול</v>
      </c>
      <c r="G200" s="1">
        <v>-3.154417479920546E-2</v>
      </c>
      <c r="H200" s="3">
        <v>-6.6956489428900527E-3</v>
      </c>
      <c r="I200" s="3" t="str">
        <f t="shared" si="33"/>
        <v>ירידה גדולה</v>
      </c>
      <c r="J200" s="3" t="str">
        <f t="shared" si="34"/>
        <v>חריגה קטנה</v>
      </c>
      <c r="K200" s="2">
        <v>4.8455941668037239E-2</v>
      </c>
      <c r="L200" s="2">
        <v>2.5397773959811757E-4</v>
      </c>
      <c r="M200" s="3" t="str">
        <f t="shared" si="35"/>
        <v>עליה גדולה</v>
      </c>
      <c r="N200" s="3" t="str">
        <f t="shared" si="36"/>
        <v>עודף קטן</v>
      </c>
      <c r="O200" t="b">
        <f t="shared" si="37"/>
        <v>0</v>
      </c>
      <c r="P200" t="b">
        <f t="shared" si="38"/>
        <v>0</v>
      </c>
      <c r="Q200" t="b">
        <f t="shared" si="39"/>
        <v>0</v>
      </c>
      <c r="R200">
        <f t="shared" si="30"/>
        <v>3</v>
      </c>
    </row>
    <row r="201" spans="1:18" hidden="1" x14ac:dyDescent="0.25">
      <c r="A201" s="7" t="s">
        <v>199</v>
      </c>
      <c r="B201" s="5" t="s">
        <v>304</v>
      </c>
      <c r="C201" s="1">
        <v>-1.7554125219426675E-3</v>
      </c>
      <c r="D201" s="3">
        <v>6.2358135242323716E-5</v>
      </c>
      <c r="E201" s="3" t="str">
        <f t="shared" si="31"/>
        <v>פספוס קטן</v>
      </c>
      <c r="F201" s="3" t="str">
        <f t="shared" si="32"/>
        <v>עודף קטן</v>
      </c>
      <c r="G201" s="1">
        <v>6.0287345468279518E-3</v>
      </c>
      <c r="H201" s="3">
        <v>4.0432045283890716E-4</v>
      </c>
      <c r="I201" s="3" t="str">
        <f t="shared" si="33"/>
        <v>תוספת קטנה</v>
      </c>
      <c r="J201" s="3" t="str">
        <f t="shared" si="34"/>
        <v>עודף קטן</v>
      </c>
      <c r="K201" s="2">
        <v>3.8252714708786328E-3</v>
      </c>
      <c r="L201" s="2">
        <v>1.0141364474492932E-3</v>
      </c>
      <c r="M201" s="3" t="str">
        <f t="shared" si="35"/>
        <v>תוספת קטנה</v>
      </c>
      <c r="N201" s="3" t="str">
        <f t="shared" si="36"/>
        <v>עודף קטן</v>
      </c>
      <c r="O201" t="b">
        <f t="shared" si="37"/>
        <v>0</v>
      </c>
      <c r="P201" t="b">
        <f t="shared" si="38"/>
        <v>0</v>
      </c>
      <c r="Q201" t="b">
        <f t="shared" si="39"/>
        <v>0</v>
      </c>
      <c r="R201">
        <f t="shared" si="30"/>
        <v>3</v>
      </c>
    </row>
    <row r="202" spans="1:18" hidden="1" x14ac:dyDescent="0.25">
      <c r="A202" s="5" t="s">
        <v>200</v>
      </c>
      <c r="B202" s="5" t="s">
        <v>304</v>
      </c>
      <c r="C202" s="1">
        <v>2.5706033564902864E-3</v>
      </c>
      <c r="D202" s="3">
        <v>4.6938440235630973E-5</v>
      </c>
      <c r="E202" s="3" t="str">
        <f t="shared" si="31"/>
        <v>תוספת קטנה</v>
      </c>
      <c r="F202" s="3" t="str">
        <f t="shared" si="32"/>
        <v>עודף קטן</v>
      </c>
      <c r="G202" s="1">
        <v>5.8419374912688227E-4</v>
      </c>
      <c r="H202" s="3">
        <v>1.2057826798837372E-4</v>
      </c>
      <c r="I202" s="3" t="str">
        <f t="shared" si="33"/>
        <v>תוספת קטנה</v>
      </c>
      <c r="J202" s="3" t="str">
        <f t="shared" si="34"/>
        <v>עודף קטן</v>
      </c>
      <c r="K202" s="2"/>
      <c r="L202" s="2"/>
      <c r="M202" s="3" t="str">
        <f t="shared" si="35"/>
        <v/>
      </c>
      <c r="N202" s="3" t="str">
        <f t="shared" si="36"/>
        <v>עודף קטן</v>
      </c>
      <c r="O202" t="b">
        <f t="shared" si="37"/>
        <v>0</v>
      </c>
      <c r="P202" t="b">
        <f t="shared" si="38"/>
        <v>0</v>
      </c>
      <c r="Q202" t="b">
        <f t="shared" si="39"/>
        <v>0</v>
      </c>
      <c r="R202">
        <f t="shared" si="30"/>
        <v>2</v>
      </c>
    </row>
    <row r="203" spans="1:18" ht="15.75" hidden="1" thickBot="1" x14ac:dyDescent="0.3">
      <c r="A203" s="15" t="s">
        <v>201</v>
      </c>
      <c r="B203" s="5" t="s">
        <v>304</v>
      </c>
      <c r="C203" s="1">
        <v>-6.3066389205880369E-2</v>
      </c>
      <c r="D203" s="3">
        <v>-5.0564212788823212E-2</v>
      </c>
      <c r="E203" s="3" t="str">
        <f t="shared" si="31"/>
        <v>ירידה משמעותית</v>
      </c>
      <c r="F203" s="3" t="str">
        <f t="shared" si="32"/>
        <v>גרעון משמעותי</v>
      </c>
      <c r="G203" s="1"/>
      <c r="H203" s="3"/>
      <c r="I203" s="3" t="str">
        <f t="shared" si="33"/>
        <v/>
      </c>
      <c r="J203" s="3" t="str">
        <f t="shared" si="34"/>
        <v>עודף קטן</v>
      </c>
      <c r="K203" s="2"/>
      <c r="L203" s="2"/>
      <c r="M203" s="3" t="str">
        <f t="shared" si="35"/>
        <v/>
      </c>
      <c r="N203" s="3" t="str">
        <f t="shared" si="36"/>
        <v>עודף קטן</v>
      </c>
      <c r="O203" t="b">
        <f t="shared" si="37"/>
        <v>0</v>
      </c>
      <c r="P203" t="b">
        <f t="shared" si="38"/>
        <v>0</v>
      </c>
      <c r="Q203" t="b">
        <f t="shared" si="39"/>
        <v>0</v>
      </c>
      <c r="R203">
        <f t="shared" si="30"/>
        <v>1</v>
      </c>
    </row>
    <row r="204" spans="1:18" hidden="1" x14ac:dyDescent="0.25">
      <c r="A204" s="5" t="s">
        <v>202</v>
      </c>
      <c r="B204" s="5" t="s">
        <v>304</v>
      </c>
      <c r="C204" s="1">
        <v>2.3303887833187709E-2</v>
      </c>
      <c r="D204" s="3">
        <v>7.9800248434735693E-3</v>
      </c>
      <c r="E204" s="3" t="str">
        <f t="shared" si="31"/>
        <v>עליה גדולה</v>
      </c>
      <c r="F204" s="3" t="str">
        <f t="shared" si="32"/>
        <v>עודף קטן</v>
      </c>
      <c r="G204" s="1">
        <v>-2.575298272937121E-2</v>
      </c>
      <c r="H204" s="3">
        <v>4.0535525677257286E-3</v>
      </c>
      <c r="I204" s="3" t="str">
        <f t="shared" si="33"/>
        <v>ירידה גדולה</v>
      </c>
      <c r="J204" s="3" t="str">
        <f t="shared" si="34"/>
        <v>עודף קטן</v>
      </c>
      <c r="K204" s="2">
        <v>-6.1380182222415924E-2</v>
      </c>
      <c r="L204" s="2">
        <v>1.6874893564318115E-3</v>
      </c>
      <c r="M204" s="3" t="str">
        <f t="shared" si="35"/>
        <v>ירידה משמעותית</v>
      </c>
      <c r="N204" s="3" t="str">
        <f t="shared" si="36"/>
        <v>עודף קטן</v>
      </c>
      <c r="O204" t="b">
        <f t="shared" si="37"/>
        <v>0</v>
      </c>
      <c r="P204" t="b">
        <f t="shared" si="38"/>
        <v>0</v>
      </c>
      <c r="Q204" t="b">
        <f t="shared" si="39"/>
        <v>0</v>
      </c>
      <c r="R204">
        <f t="shared" si="30"/>
        <v>3</v>
      </c>
    </row>
    <row r="205" spans="1:18" hidden="1" x14ac:dyDescent="0.25">
      <c r="A205" s="5" t="s">
        <v>203</v>
      </c>
      <c r="B205" s="5" t="s">
        <v>304</v>
      </c>
      <c r="C205" s="1">
        <v>0.16060785222351837</v>
      </c>
      <c r="D205" s="3">
        <v>1.1041964974116093E-2</v>
      </c>
      <c r="E205" s="3" t="str">
        <f t="shared" si="31"/>
        <v>עליה חריגה</v>
      </c>
      <c r="F205" s="3" t="str">
        <f t="shared" si="32"/>
        <v>עודף</v>
      </c>
      <c r="G205" s="1">
        <v>-2.4634810596682377E-2</v>
      </c>
      <c r="H205" s="3">
        <v>5.880610906629437E-3</v>
      </c>
      <c r="I205" s="3" t="str">
        <f t="shared" si="33"/>
        <v>ירידה גדולה</v>
      </c>
      <c r="J205" s="3" t="str">
        <f t="shared" si="34"/>
        <v>עודף קטן</v>
      </c>
      <c r="K205" s="2"/>
      <c r="L205" s="2"/>
      <c r="M205" s="3" t="str">
        <f t="shared" si="35"/>
        <v/>
      </c>
      <c r="N205" s="3" t="str">
        <f t="shared" si="36"/>
        <v>עודף קטן</v>
      </c>
      <c r="O205" t="b">
        <f t="shared" si="37"/>
        <v>0</v>
      </c>
      <c r="P205" t="b">
        <f t="shared" si="38"/>
        <v>0</v>
      </c>
      <c r="Q205" t="b">
        <f t="shared" si="39"/>
        <v>0</v>
      </c>
      <c r="R205">
        <f t="shared" si="30"/>
        <v>2</v>
      </c>
    </row>
    <row r="206" spans="1:18" hidden="1" x14ac:dyDescent="0.25">
      <c r="A206" s="5" t="s">
        <v>204</v>
      </c>
      <c r="B206" s="5" t="s">
        <v>304</v>
      </c>
      <c r="C206" s="1">
        <v>1.1271830100140212E-2</v>
      </c>
      <c r="D206" s="3">
        <v>5.4535017221584384E-3</v>
      </c>
      <c r="E206" s="3" t="str">
        <f t="shared" si="31"/>
        <v>עליה</v>
      </c>
      <c r="F206" s="3" t="str">
        <f t="shared" si="32"/>
        <v>עודף קטן</v>
      </c>
      <c r="G206" s="1">
        <v>0.15735210290217849</v>
      </c>
      <c r="H206" s="3">
        <v>6.4242579982012082E-5</v>
      </c>
      <c r="I206" s="3" t="str">
        <f t="shared" si="33"/>
        <v>עליה חריגה</v>
      </c>
      <c r="J206" s="3" t="str">
        <f t="shared" si="34"/>
        <v>עודף קטן</v>
      </c>
      <c r="K206" s="2">
        <v>-1.4731785428342636E-2</v>
      </c>
      <c r="L206" s="2">
        <v>2.7791321306679669E-2</v>
      </c>
      <c r="M206" s="3" t="str">
        <f t="shared" si="35"/>
        <v>ירידה</v>
      </c>
      <c r="N206" s="3" t="str">
        <f t="shared" si="36"/>
        <v>עודף גדול</v>
      </c>
      <c r="O206" t="b">
        <f t="shared" si="37"/>
        <v>0</v>
      </c>
      <c r="P206" t="b">
        <f t="shared" si="38"/>
        <v>0</v>
      </c>
      <c r="Q206" t="b">
        <f t="shared" si="39"/>
        <v>0</v>
      </c>
      <c r="R206">
        <f t="shared" si="30"/>
        <v>3</v>
      </c>
    </row>
    <row r="207" spans="1:18" hidden="1" x14ac:dyDescent="0.25">
      <c r="A207" s="5" t="s">
        <v>205</v>
      </c>
      <c r="B207" s="5" t="s">
        <v>304</v>
      </c>
      <c r="C207" s="1">
        <v>4.6839554547329243E-2</v>
      </c>
      <c r="D207" s="3">
        <v>-4.6344406412371641E-2</v>
      </c>
      <c r="E207" s="3" t="str">
        <f t="shared" si="31"/>
        <v>עליה גדולה</v>
      </c>
      <c r="F207" s="3" t="str">
        <f t="shared" si="32"/>
        <v>גרעון גדול</v>
      </c>
      <c r="G207" s="1"/>
      <c r="H207" s="3"/>
      <c r="I207" s="3" t="str">
        <f t="shared" si="33"/>
        <v/>
      </c>
      <c r="J207" s="3" t="str">
        <f t="shared" si="34"/>
        <v>עודף קטן</v>
      </c>
      <c r="K207" s="2">
        <v>2.1023862083464628E-2</v>
      </c>
      <c r="L207" s="2">
        <v>2.3164830639349325E-4</v>
      </c>
      <c r="M207" s="3" t="str">
        <f t="shared" si="35"/>
        <v>עליה גדולה</v>
      </c>
      <c r="N207" s="3" t="str">
        <f t="shared" si="36"/>
        <v>עודף קטן</v>
      </c>
      <c r="O207" t="b">
        <f t="shared" si="37"/>
        <v>1</v>
      </c>
      <c r="P207" t="b">
        <f t="shared" si="38"/>
        <v>0</v>
      </c>
      <c r="Q207" t="b">
        <f t="shared" si="39"/>
        <v>0</v>
      </c>
      <c r="R207">
        <f t="shared" si="30"/>
        <v>1</v>
      </c>
    </row>
    <row r="208" spans="1:18" hidden="1" x14ac:dyDescent="0.25">
      <c r="A208" s="5" t="s">
        <v>206</v>
      </c>
      <c r="B208" s="5" t="s">
        <v>304</v>
      </c>
      <c r="C208" s="1">
        <v>1.1027882688534829E-2</v>
      </c>
      <c r="D208" s="3">
        <v>3.1580084601384538E-4</v>
      </c>
      <c r="E208" s="3" t="str">
        <f t="shared" si="31"/>
        <v>עליה</v>
      </c>
      <c r="F208" s="3" t="str">
        <f t="shared" si="32"/>
        <v>עודף קטן</v>
      </c>
      <c r="G208" s="1">
        <v>-5.522730779353946E-3</v>
      </c>
      <c r="H208" s="3">
        <v>1.3141983618152366E-3</v>
      </c>
      <c r="I208" s="3" t="str">
        <f t="shared" si="33"/>
        <v>פספוס קטן</v>
      </c>
      <c r="J208" s="3" t="str">
        <f t="shared" si="34"/>
        <v>עודף קטן</v>
      </c>
      <c r="K208" s="2">
        <v>-1.6808701667623382E-2</v>
      </c>
      <c r="L208" s="2">
        <v>1.5319590612633922E-3</v>
      </c>
      <c r="M208" s="3" t="str">
        <f t="shared" si="35"/>
        <v>ירידה</v>
      </c>
      <c r="N208" s="3" t="str">
        <f t="shared" si="36"/>
        <v>עודף קטן</v>
      </c>
      <c r="O208" t="b">
        <f t="shared" si="37"/>
        <v>0</v>
      </c>
      <c r="P208" t="b">
        <f t="shared" si="38"/>
        <v>0</v>
      </c>
      <c r="Q208" t="b">
        <f t="shared" si="39"/>
        <v>0</v>
      </c>
      <c r="R208">
        <f t="shared" si="30"/>
        <v>3</v>
      </c>
    </row>
    <row r="209" spans="1:18" hidden="1" x14ac:dyDescent="0.25">
      <c r="A209" s="5" t="s">
        <v>207</v>
      </c>
      <c r="B209" s="5" t="s">
        <v>304</v>
      </c>
      <c r="C209" s="1">
        <v>3.5405297484360387E-2</v>
      </c>
      <c r="D209" s="3">
        <v>1.1235377297853195E-2</v>
      </c>
      <c r="E209" s="3" t="str">
        <f t="shared" si="31"/>
        <v>עליה גדולה</v>
      </c>
      <c r="F209" s="3" t="str">
        <f t="shared" si="32"/>
        <v>עודף</v>
      </c>
      <c r="G209" s="1">
        <v>2.6485325697924056E-2</v>
      </c>
      <c r="H209" s="3">
        <v>0</v>
      </c>
      <c r="I209" s="3" t="str">
        <f t="shared" si="33"/>
        <v>עליה גדולה</v>
      </c>
      <c r="J209" s="3" t="str">
        <f t="shared" si="34"/>
        <v>עודף קטן</v>
      </c>
      <c r="K209" s="2">
        <v>1.8873319988561565E-2</v>
      </c>
      <c r="L209" s="2">
        <v>0</v>
      </c>
      <c r="M209" s="3" t="str">
        <f t="shared" si="35"/>
        <v>עליה</v>
      </c>
      <c r="N209" s="3" t="str">
        <f t="shared" si="36"/>
        <v>עודף קטן</v>
      </c>
      <c r="O209" t="b">
        <f t="shared" si="37"/>
        <v>0</v>
      </c>
      <c r="P209" t="b">
        <f t="shared" si="38"/>
        <v>0</v>
      </c>
      <c r="Q209" t="b">
        <f t="shared" si="39"/>
        <v>0</v>
      </c>
      <c r="R209">
        <f t="shared" si="30"/>
        <v>3</v>
      </c>
    </row>
    <row r="210" spans="1:18" x14ac:dyDescent="0.25">
      <c r="A210" s="5" t="s">
        <v>208</v>
      </c>
      <c r="B210" s="5" t="s">
        <v>305</v>
      </c>
      <c r="C210" s="1">
        <v>-4.3225683509291457E-3</v>
      </c>
      <c r="D210" s="3">
        <v>4.156174779040422E-4</v>
      </c>
      <c r="E210" s="3" t="str">
        <f t="shared" si="31"/>
        <v>פספוס קטן</v>
      </c>
      <c r="F210" s="3" t="str">
        <f t="shared" si="32"/>
        <v>עודף קטן</v>
      </c>
      <c r="G210" s="1">
        <v>8.3019444835676914E-3</v>
      </c>
      <c r="H210" s="3">
        <v>1.3514715459724178E-3</v>
      </c>
      <c r="I210" s="3" t="str">
        <f t="shared" si="33"/>
        <v>תוספת קטנה</v>
      </c>
      <c r="J210" s="3" t="str">
        <f t="shared" si="34"/>
        <v>עודף קטן</v>
      </c>
      <c r="K210" s="2">
        <v>2.1242364373998956E-3</v>
      </c>
      <c r="L210" s="2">
        <v>2.6054671385457153E-5</v>
      </c>
      <c r="M210" s="3" t="str">
        <f t="shared" si="35"/>
        <v>תוספת קטנה</v>
      </c>
      <c r="N210" s="3" t="str">
        <f t="shared" si="36"/>
        <v>עודף קטן</v>
      </c>
      <c r="O210" t="b">
        <f t="shared" si="37"/>
        <v>0</v>
      </c>
      <c r="P210" t="b">
        <f t="shared" si="38"/>
        <v>0</v>
      </c>
      <c r="Q210" t="b">
        <f t="shared" si="39"/>
        <v>0</v>
      </c>
      <c r="R210">
        <f t="shared" si="30"/>
        <v>3</v>
      </c>
    </row>
    <row r="211" spans="1:18" hidden="1" x14ac:dyDescent="0.25">
      <c r="A211" s="5" t="s">
        <v>209</v>
      </c>
      <c r="B211" s="5" t="s">
        <v>304</v>
      </c>
      <c r="C211" s="1">
        <v>0.15001452429366702</v>
      </c>
      <c r="D211" s="3">
        <v>5.1346818774715831E-4</v>
      </c>
      <c r="E211" s="3" t="str">
        <f t="shared" si="31"/>
        <v>עליה חריגה</v>
      </c>
      <c r="F211" s="3" t="str">
        <f t="shared" si="32"/>
        <v>עודף קטן</v>
      </c>
      <c r="G211" s="1">
        <v>2.1360196461684966E-2</v>
      </c>
      <c r="H211" s="3">
        <v>-2.5894048834105364E-2</v>
      </c>
      <c r="I211" s="3" t="str">
        <f t="shared" si="33"/>
        <v>עליה גדולה</v>
      </c>
      <c r="J211" s="3" t="str">
        <f t="shared" si="34"/>
        <v>גרעון גדול</v>
      </c>
      <c r="K211" s="2">
        <v>6.3689375778288593E-2</v>
      </c>
      <c r="L211" s="2">
        <v>-1.0092779304903017E-2</v>
      </c>
      <c r="M211" s="3" t="str">
        <f t="shared" si="35"/>
        <v>עליה משמעותית</v>
      </c>
      <c r="N211" s="3" t="str">
        <f t="shared" si="36"/>
        <v>גרעון</v>
      </c>
      <c r="O211" t="b">
        <f t="shared" si="37"/>
        <v>0</v>
      </c>
      <c r="P211" t="b">
        <f t="shared" si="38"/>
        <v>1</v>
      </c>
      <c r="Q211" t="b">
        <f t="shared" si="39"/>
        <v>0</v>
      </c>
      <c r="R211">
        <f t="shared" si="30"/>
        <v>2</v>
      </c>
    </row>
    <row r="212" spans="1:18" hidden="1" x14ac:dyDescent="0.25">
      <c r="A212" s="5" t="s">
        <v>210</v>
      </c>
      <c r="B212" s="5" t="s">
        <v>304</v>
      </c>
      <c r="C212" s="1">
        <v>6.8725181998676277E-2</v>
      </c>
      <c r="D212" s="3">
        <v>1.7687469762941461E-2</v>
      </c>
      <c r="E212" s="3" t="str">
        <f t="shared" si="31"/>
        <v>עליה משמעותית</v>
      </c>
      <c r="F212" s="3" t="str">
        <f t="shared" si="32"/>
        <v>עודף</v>
      </c>
      <c r="G212" s="1">
        <v>0.13468173976209941</v>
      </c>
      <c r="H212" s="3">
        <v>0</v>
      </c>
      <c r="I212" s="3" t="str">
        <f t="shared" si="33"/>
        <v>עליה חריגה</v>
      </c>
      <c r="J212" s="3" t="str">
        <f t="shared" si="34"/>
        <v>עודף קטן</v>
      </c>
      <c r="K212" s="2">
        <v>2.2475961538461542E-2</v>
      </c>
      <c r="L212" s="2">
        <v>0</v>
      </c>
      <c r="M212" s="3" t="str">
        <f t="shared" si="35"/>
        <v>עליה גדולה</v>
      </c>
      <c r="N212" s="3" t="str">
        <f t="shared" si="36"/>
        <v>עודף קטן</v>
      </c>
      <c r="O212" t="b">
        <f t="shared" si="37"/>
        <v>0</v>
      </c>
      <c r="P212" t="b">
        <f t="shared" si="38"/>
        <v>0</v>
      </c>
      <c r="Q212" t="b">
        <f t="shared" si="39"/>
        <v>0</v>
      </c>
      <c r="R212">
        <f t="shared" si="30"/>
        <v>3</v>
      </c>
    </row>
    <row r="213" spans="1:18" hidden="1" x14ac:dyDescent="0.25">
      <c r="A213" s="5" t="s">
        <v>211</v>
      </c>
      <c r="B213" s="5" t="s">
        <v>304</v>
      </c>
      <c r="C213" s="1">
        <v>-2.9616769437341262E-2</v>
      </c>
      <c r="D213" s="3">
        <v>2.524148628639921E-2</v>
      </c>
      <c r="E213" s="3" t="str">
        <f t="shared" si="31"/>
        <v>ירידה גדולה</v>
      </c>
      <c r="F213" s="3" t="str">
        <f t="shared" si="32"/>
        <v>עודף גדול</v>
      </c>
      <c r="G213" s="1">
        <v>2.9638429133308053E-2</v>
      </c>
      <c r="H213" s="3">
        <v>-1.2051229845942042E-2</v>
      </c>
      <c r="I213" s="3" t="str">
        <f t="shared" si="33"/>
        <v>עליה גדולה</v>
      </c>
      <c r="J213" s="3" t="str">
        <f t="shared" si="34"/>
        <v>גרעון</v>
      </c>
      <c r="K213" s="2">
        <v>-8.0013551485681456E-3</v>
      </c>
      <c r="L213" s="2">
        <v>-1.6041384159509817E-2</v>
      </c>
      <c r="M213" s="3" t="str">
        <f t="shared" si="35"/>
        <v>פספוס קטן</v>
      </c>
      <c r="N213" s="3" t="str">
        <f t="shared" si="36"/>
        <v>גרעון</v>
      </c>
      <c r="O213" t="b">
        <f t="shared" si="37"/>
        <v>0</v>
      </c>
      <c r="P213" t="b">
        <f t="shared" si="38"/>
        <v>0</v>
      </c>
      <c r="Q213" t="b">
        <f t="shared" si="39"/>
        <v>0</v>
      </c>
      <c r="R213">
        <f t="shared" si="30"/>
        <v>3</v>
      </c>
    </row>
    <row r="214" spans="1:18" hidden="1" x14ac:dyDescent="0.25">
      <c r="A214" s="5" t="s">
        <v>212</v>
      </c>
      <c r="B214" s="5" t="s">
        <v>304</v>
      </c>
      <c r="C214" s="1">
        <v>5.0279381896801922E-2</v>
      </c>
      <c r="D214" s="3">
        <v>-7.7707971305083987E-3</v>
      </c>
      <c r="E214" s="3" t="str">
        <f t="shared" si="31"/>
        <v>עליה משמעותית</v>
      </c>
      <c r="F214" s="3" t="str">
        <f t="shared" si="32"/>
        <v>חריגה קטנה</v>
      </c>
      <c r="G214" s="1">
        <v>5.7945230159445194E-2</v>
      </c>
      <c r="H214" s="3">
        <v>-5.0237350192647466E-3</v>
      </c>
      <c r="I214" s="3" t="str">
        <f t="shared" si="33"/>
        <v>עליה משמעותית</v>
      </c>
      <c r="J214" s="3" t="str">
        <f t="shared" si="34"/>
        <v>חריגה קטנה</v>
      </c>
      <c r="K214" s="2">
        <v>7.3485056210583988E-2</v>
      </c>
      <c r="L214" s="2">
        <v>1.7879948914431673E-3</v>
      </c>
      <c r="M214" s="3" t="str">
        <f t="shared" si="35"/>
        <v>עליה משמעותית</v>
      </c>
      <c r="N214" s="3" t="str">
        <f t="shared" si="36"/>
        <v>עודף קטן</v>
      </c>
      <c r="O214" t="b">
        <f t="shared" si="37"/>
        <v>0</v>
      </c>
      <c r="P214" t="b">
        <f t="shared" si="38"/>
        <v>0</v>
      </c>
      <c r="Q214" t="b">
        <f t="shared" si="39"/>
        <v>0</v>
      </c>
      <c r="R214">
        <f t="shared" si="30"/>
        <v>3</v>
      </c>
    </row>
    <row r="215" spans="1:18" hidden="1" x14ac:dyDescent="0.25">
      <c r="A215" s="5" t="s">
        <v>213</v>
      </c>
      <c r="B215" s="5" t="s">
        <v>304</v>
      </c>
      <c r="C215" s="1">
        <v>4.2177853877692018E-2</v>
      </c>
      <c r="D215" s="3">
        <v>1.6580248402266973E-4</v>
      </c>
      <c r="E215" s="3" t="str">
        <f t="shared" si="31"/>
        <v>עליה גדולה</v>
      </c>
      <c r="F215" s="3" t="str">
        <f t="shared" si="32"/>
        <v>עודף קטן</v>
      </c>
      <c r="G215" s="1">
        <v>1.5753163349653487E-2</v>
      </c>
      <c r="H215" s="3">
        <v>6.2598788713438391E-5</v>
      </c>
      <c r="I215" s="3" t="str">
        <f t="shared" si="33"/>
        <v>עליה</v>
      </c>
      <c r="J215" s="3" t="str">
        <f t="shared" si="34"/>
        <v>עודף קטן</v>
      </c>
      <c r="K215" s="2"/>
      <c r="L215" s="2"/>
      <c r="M215" s="3" t="str">
        <f t="shared" si="35"/>
        <v/>
      </c>
      <c r="N215" s="3" t="str">
        <f t="shared" si="36"/>
        <v>עודף קטן</v>
      </c>
      <c r="O215" t="b">
        <f t="shared" si="37"/>
        <v>0</v>
      </c>
      <c r="P215" t="b">
        <f t="shared" si="38"/>
        <v>0</v>
      </c>
      <c r="Q215" t="b">
        <f t="shared" si="39"/>
        <v>0</v>
      </c>
      <c r="R215">
        <f t="shared" si="30"/>
        <v>2</v>
      </c>
    </row>
    <row r="216" spans="1:18" hidden="1" x14ac:dyDescent="0.25">
      <c r="A216" s="5" t="s">
        <v>214</v>
      </c>
      <c r="B216" s="5" t="s">
        <v>304</v>
      </c>
      <c r="C216" s="1">
        <v>3.730335759567982E-2</v>
      </c>
      <c r="D216" s="3">
        <v>6.5076535664770961E-4</v>
      </c>
      <c r="E216" s="3" t="str">
        <f t="shared" si="31"/>
        <v>עליה גדולה</v>
      </c>
      <c r="F216" s="3" t="str">
        <f t="shared" si="32"/>
        <v>עודף קטן</v>
      </c>
      <c r="G216" s="1">
        <v>1.8096546310832018E-2</v>
      </c>
      <c r="H216" s="3">
        <v>1.8117967241173272E-4</v>
      </c>
      <c r="I216" s="3" t="str">
        <f t="shared" si="33"/>
        <v>עליה</v>
      </c>
      <c r="J216" s="3" t="str">
        <f t="shared" si="34"/>
        <v>עודף קטן</v>
      </c>
      <c r="K216" s="2">
        <v>1.9280056881128438E-2</v>
      </c>
      <c r="L216" s="2">
        <v>6.0834157974141425E-5</v>
      </c>
      <c r="M216" s="3" t="str">
        <f t="shared" si="35"/>
        <v>עליה</v>
      </c>
      <c r="N216" s="3" t="str">
        <f t="shared" si="36"/>
        <v>עודף קטן</v>
      </c>
      <c r="O216" t="b">
        <f t="shared" si="37"/>
        <v>0</v>
      </c>
      <c r="P216" t="b">
        <f t="shared" si="38"/>
        <v>0</v>
      </c>
      <c r="Q216" t="b">
        <f t="shared" si="39"/>
        <v>0</v>
      </c>
      <c r="R216">
        <f t="shared" ref="R216:R257" si="40">COUNTIFS(O216:Q216,FALSE)-COUNTBLANK(K216)-COUNTBLANK(G216)-COUNTBLANK(C216)</f>
        <v>3</v>
      </c>
    </row>
    <row r="217" spans="1:18" hidden="1" x14ac:dyDescent="0.25">
      <c r="A217" s="9" t="s">
        <v>215</v>
      </c>
      <c r="B217" s="5" t="s">
        <v>304</v>
      </c>
      <c r="C217" s="1">
        <v>0.17828165107839378</v>
      </c>
      <c r="D217" s="3">
        <v>-3.7560566413341514E-4</v>
      </c>
      <c r="E217" s="3" t="str">
        <f t="shared" si="31"/>
        <v>עליה חריגה</v>
      </c>
      <c r="F217" s="3" t="str">
        <f t="shared" si="32"/>
        <v>חריגה קטנה</v>
      </c>
      <c r="G217" s="1">
        <v>7.2817517364526463E-2</v>
      </c>
      <c r="H217" s="3">
        <v>-5.3600394950278577E-3</v>
      </c>
      <c r="I217" s="3" t="str">
        <f t="shared" si="33"/>
        <v>עליה משמעותית</v>
      </c>
      <c r="J217" s="3" t="str">
        <f t="shared" si="34"/>
        <v>חריגה קטנה</v>
      </c>
      <c r="K217" s="2">
        <v>6.0017069518027766E-2</v>
      </c>
      <c r="L217" s="2">
        <v>-3.3968340777200498E-2</v>
      </c>
      <c r="M217" s="3" t="str">
        <f t="shared" si="35"/>
        <v>עליה משמעותית</v>
      </c>
      <c r="N217" s="3" t="str">
        <f t="shared" si="36"/>
        <v>גרעון גדול</v>
      </c>
      <c r="O217" t="b">
        <f t="shared" si="37"/>
        <v>0</v>
      </c>
      <c r="P217" t="b">
        <f t="shared" si="38"/>
        <v>0</v>
      </c>
      <c r="Q217" t="b">
        <f t="shared" si="39"/>
        <v>1</v>
      </c>
      <c r="R217">
        <f t="shared" si="40"/>
        <v>2</v>
      </c>
    </row>
    <row r="218" spans="1:18" hidden="1" x14ac:dyDescent="0.25">
      <c r="A218" s="6" t="s">
        <v>216</v>
      </c>
      <c r="B218" s="5" t="s">
        <v>304</v>
      </c>
      <c r="C218" s="1">
        <v>2.1686823897981267E-2</v>
      </c>
      <c r="D218" s="3">
        <v>6.0077235293693574E-5</v>
      </c>
      <c r="E218" s="3" t="str">
        <f t="shared" si="31"/>
        <v>עליה גדולה</v>
      </c>
      <c r="F218" s="3" t="str">
        <f t="shared" si="32"/>
        <v>עודף קטן</v>
      </c>
      <c r="G218" s="1">
        <v>3.254814412985807E-3</v>
      </c>
      <c r="H218" s="3">
        <v>5.815223042528855E-3</v>
      </c>
      <c r="I218" s="3" t="str">
        <f t="shared" si="33"/>
        <v>תוספת קטנה</v>
      </c>
      <c r="J218" s="3" t="str">
        <f t="shared" si="34"/>
        <v>עודף קטן</v>
      </c>
      <c r="K218" s="2">
        <v>-9.0026650767012217E-3</v>
      </c>
      <c r="L218" s="2">
        <v>4.5590813373305259E-3</v>
      </c>
      <c r="M218" s="3" t="str">
        <f t="shared" si="35"/>
        <v>פספוס קטן</v>
      </c>
      <c r="N218" s="3" t="str">
        <f t="shared" si="36"/>
        <v>עודף קטן</v>
      </c>
      <c r="O218" t="b">
        <f t="shared" si="37"/>
        <v>0</v>
      </c>
      <c r="P218" t="b">
        <f t="shared" si="38"/>
        <v>0</v>
      </c>
      <c r="Q218" t="b">
        <f t="shared" si="39"/>
        <v>0</v>
      </c>
      <c r="R218">
        <f t="shared" si="40"/>
        <v>3</v>
      </c>
    </row>
    <row r="219" spans="1:18" hidden="1" x14ac:dyDescent="0.25">
      <c r="A219" s="16" t="s">
        <v>217</v>
      </c>
      <c r="B219" s="5" t="s">
        <v>304</v>
      </c>
      <c r="C219" s="1">
        <v>6.3655756145741815E-2</v>
      </c>
      <c r="D219" s="3">
        <v>3.7143916555159684E-3</v>
      </c>
      <c r="E219" s="3" t="str">
        <f t="shared" si="31"/>
        <v>עליה משמעותית</v>
      </c>
      <c r="F219" s="3" t="str">
        <f t="shared" si="32"/>
        <v>עודף קטן</v>
      </c>
      <c r="G219" s="1">
        <v>9.7227975757407936E-3</v>
      </c>
      <c r="H219" s="3">
        <v>5.1541771244173543E-3</v>
      </c>
      <c r="I219" s="3" t="str">
        <f t="shared" si="33"/>
        <v>תוספת קטנה</v>
      </c>
      <c r="J219" s="3" t="str">
        <f t="shared" si="34"/>
        <v>עודף קטן</v>
      </c>
      <c r="K219" s="2">
        <v>-3.5675133317230046E-3</v>
      </c>
      <c r="L219" s="2">
        <v>3.7555708877990562E-3</v>
      </c>
      <c r="M219" s="3" t="str">
        <f t="shared" si="35"/>
        <v>פספוס קטן</v>
      </c>
      <c r="N219" s="3" t="str">
        <f t="shared" si="36"/>
        <v>עודף קטן</v>
      </c>
      <c r="O219" t="b">
        <f t="shared" si="37"/>
        <v>0</v>
      </c>
      <c r="P219" t="b">
        <f t="shared" si="38"/>
        <v>0</v>
      </c>
      <c r="Q219" t="b">
        <f t="shared" si="39"/>
        <v>0</v>
      </c>
      <c r="R219">
        <f t="shared" si="40"/>
        <v>3</v>
      </c>
    </row>
    <row r="220" spans="1:18" hidden="1" x14ac:dyDescent="0.25">
      <c r="A220" s="16" t="s">
        <v>218</v>
      </c>
      <c r="B220" s="5" t="s">
        <v>304</v>
      </c>
      <c r="C220" s="1"/>
      <c r="D220" s="3">
        <v>-9.2455049647672649E-2</v>
      </c>
      <c r="E220" s="3" t="str">
        <f t="shared" si="31"/>
        <v/>
      </c>
      <c r="F220" s="3" t="str">
        <f t="shared" si="32"/>
        <v>גרעון משמעותי</v>
      </c>
      <c r="G220" s="1">
        <v>-0.15531465076465245</v>
      </c>
      <c r="H220" s="3">
        <v>-4.6185271586717543E-2</v>
      </c>
      <c r="I220" s="3" t="str">
        <f t="shared" si="33"/>
        <v>ירידה חריגה</v>
      </c>
      <c r="J220" s="3" t="str">
        <f t="shared" si="34"/>
        <v>גרעון גדול</v>
      </c>
      <c r="K220" s="2"/>
      <c r="L220" s="2">
        <v>-3.4289661182731399E-2</v>
      </c>
      <c r="M220" s="3" t="str">
        <f t="shared" si="35"/>
        <v/>
      </c>
      <c r="N220" s="3" t="str">
        <f t="shared" si="36"/>
        <v>גרעון גדול</v>
      </c>
      <c r="O220" t="b">
        <f t="shared" si="37"/>
        <v>0</v>
      </c>
      <c r="P220" t="b">
        <f t="shared" si="38"/>
        <v>0</v>
      </c>
      <c r="Q220" t="b">
        <f t="shared" si="39"/>
        <v>0</v>
      </c>
      <c r="R220">
        <f t="shared" si="40"/>
        <v>1</v>
      </c>
    </row>
    <row r="221" spans="1:18" x14ac:dyDescent="0.25">
      <c r="A221" s="5" t="s">
        <v>219</v>
      </c>
      <c r="B221" s="5" t="s">
        <v>305</v>
      </c>
      <c r="C221" s="1">
        <v>-0.12085470702983891</v>
      </c>
      <c r="D221" s="3">
        <v>1.6436217204610358E-4</v>
      </c>
      <c r="E221" s="3" t="str">
        <f t="shared" si="31"/>
        <v>ירידה חריגה</v>
      </c>
      <c r="F221" s="3" t="str">
        <f t="shared" si="32"/>
        <v>עודף קטן</v>
      </c>
      <c r="G221" s="1">
        <v>1.1676629979328501E-2</v>
      </c>
      <c r="H221" s="3">
        <v>6.0286429570723804E-3</v>
      </c>
      <c r="I221" s="3" t="str">
        <f t="shared" si="33"/>
        <v>עליה</v>
      </c>
      <c r="J221" s="3" t="str">
        <f t="shared" si="34"/>
        <v>עודף קטן</v>
      </c>
      <c r="K221" s="2">
        <v>3.849287741283014E-3</v>
      </c>
      <c r="L221" s="2">
        <v>1.7726526347216001E-4</v>
      </c>
      <c r="M221" s="3" t="str">
        <f t="shared" si="35"/>
        <v>תוספת קטנה</v>
      </c>
      <c r="N221" s="3" t="str">
        <f t="shared" si="36"/>
        <v>עודף קטן</v>
      </c>
      <c r="O221" t="b">
        <f t="shared" si="37"/>
        <v>0</v>
      </c>
      <c r="P221" t="b">
        <f t="shared" si="38"/>
        <v>0</v>
      </c>
      <c r="Q221" t="b">
        <f t="shared" si="39"/>
        <v>0</v>
      </c>
      <c r="R221">
        <f t="shared" si="40"/>
        <v>3</v>
      </c>
    </row>
    <row r="222" spans="1:18" hidden="1" x14ac:dyDescent="0.25">
      <c r="A222" s="5" t="s">
        <v>220</v>
      </c>
      <c r="B222" s="5" t="s">
        <v>304</v>
      </c>
      <c r="C222" s="1">
        <v>-2.8903480588453045E-2</v>
      </c>
      <c r="D222" s="3">
        <v>-3.0535020179932253E-2</v>
      </c>
      <c r="E222" s="3" t="str">
        <f t="shared" si="31"/>
        <v>ירידה גדולה</v>
      </c>
      <c r="F222" s="3" t="str">
        <f t="shared" si="32"/>
        <v>גרעון גדול</v>
      </c>
      <c r="G222" s="1">
        <v>1.1485034585863252E-2</v>
      </c>
      <c r="H222" s="3">
        <v>4.3522476558190842E-4</v>
      </c>
      <c r="I222" s="3" t="str">
        <f t="shared" si="33"/>
        <v>עליה</v>
      </c>
      <c r="J222" s="3" t="str">
        <f t="shared" si="34"/>
        <v>עודף קטן</v>
      </c>
      <c r="K222" s="2">
        <v>4.0639845071975378E-2</v>
      </c>
      <c r="L222" s="2">
        <v>-3.5492028688430197E-2</v>
      </c>
      <c r="M222" s="3" t="str">
        <f t="shared" si="35"/>
        <v>עליה גדולה</v>
      </c>
      <c r="N222" s="3" t="str">
        <f t="shared" si="36"/>
        <v>גרעון גדול</v>
      </c>
      <c r="O222" t="b">
        <f t="shared" si="37"/>
        <v>0</v>
      </c>
      <c r="P222" t="b">
        <f t="shared" si="38"/>
        <v>0</v>
      </c>
      <c r="Q222" t="b">
        <f t="shared" si="39"/>
        <v>1</v>
      </c>
      <c r="R222">
        <f t="shared" si="40"/>
        <v>2</v>
      </c>
    </row>
    <row r="223" spans="1:18" hidden="1" x14ac:dyDescent="0.25">
      <c r="A223" s="13" t="s">
        <v>221</v>
      </c>
      <c r="B223" s="5" t="s">
        <v>304</v>
      </c>
      <c r="C223" s="1">
        <v>0.1874242220126634</v>
      </c>
      <c r="D223" s="3">
        <v>-5.2897296990668523E-2</v>
      </c>
      <c r="E223" s="3" t="str">
        <f t="shared" si="31"/>
        <v>עליה חריגה</v>
      </c>
      <c r="F223" s="3" t="str">
        <f t="shared" si="32"/>
        <v>גרעון משמעותי</v>
      </c>
      <c r="G223" s="1">
        <v>-2.1755392095748616E-2</v>
      </c>
      <c r="H223" s="3">
        <v>-3.6162620276556423E-2</v>
      </c>
      <c r="I223" s="3" t="str">
        <f t="shared" si="33"/>
        <v>ירידה גדולה</v>
      </c>
      <c r="J223" s="3" t="str">
        <f t="shared" si="34"/>
        <v>גרעון גדול</v>
      </c>
      <c r="K223" s="2">
        <v>-2.9898196106447616E-2</v>
      </c>
      <c r="L223" s="2">
        <v>-0.17261948597098462</v>
      </c>
      <c r="M223" s="3" t="str">
        <f t="shared" si="35"/>
        <v>ירידה גדולה</v>
      </c>
      <c r="N223" s="3" t="str">
        <f t="shared" si="36"/>
        <v>גרעון חריג</v>
      </c>
      <c r="O223" t="b">
        <f t="shared" si="37"/>
        <v>1</v>
      </c>
      <c r="P223" t="b">
        <f t="shared" si="38"/>
        <v>0</v>
      </c>
      <c r="Q223" t="b">
        <f t="shared" si="39"/>
        <v>0</v>
      </c>
      <c r="R223">
        <f t="shared" si="40"/>
        <v>2</v>
      </c>
    </row>
    <row r="224" spans="1:18" hidden="1" x14ac:dyDescent="0.25">
      <c r="A224" s="5" t="s">
        <v>222</v>
      </c>
      <c r="B224" s="5" t="s">
        <v>304</v>
      </c>
      <c r="C224" s="1">
        <v>1.1352568424954468E-2</v>
      </c>
      <c r="D224" s="3">
        <v>1.7194457224401314E-3</v>
      </c>
      <c r="E224" s="3" t="str">
        <f t="shared" si="31"/>
        <v>עליה</v>
      </c>
      <c r="F224" s="3" t="str">
        <f t="shared" si="32"/>
        <v>עודף קטן</v>
      </c>
      <c r="G224" s="1">
        <v>1.0929304066018553E-2</v>
      </c>
      <c r="H224" s="3">
        <v>1.3314605581145561E-2</v>
      </c>
      <c r="I224" s="3" t="str">
        <f t="shared" si="33"/>
        <v>עליה</v>
      </c>
      <c r="J224" s="3" t="str">
        <f t="shared" si="34"/>
        <v>עודף</v>
      </c>
      <c r="K224" s="2">
        <v>7.7193251050301948E-2</v>
      </c>
      <c r="L224" s="2">
        <v>1.8171405639949505E-2</v>
      </c>
      <c r="M224" s="3" t="str">
        <f t="shared" si="35"/>
        <v>עליה משמעותית</v>
      </c>
      <c r="N224" s="3" t="str">
        <f t="shared" si="36"/>
        <v>עודף</v>
      </c>
      <c r="O224" t="b">
        <f t="shared" si="37"/>
        <v>0</v>
      </c>
      <c r="P224" t="b">
        <f t="shared" si="38"/>
        <v>0</v>
      </c>
      <c r="Q224" t="b">
        <f t="shared" si="39"/>
        <v>0</v>
      </c>
      <c r="R224">
        <f t="shared" si="40"/>
        <v>3</v>
      </c>
    </row>
    <row r="225" spans="1:18" hidden="1" x14ac:dyDescent="0.25">
      <c r="A225" s="5" t="s">
        <v>223</v>
      </c>
      <c r="B225" s="5" t="s">
        <v>304</v>
      </c>
      <c r="C225" s="1">
        <v>3.4577510718600601E-2</v>
      </c>
      <c r="D225" s="3">
        <v>2.0669057387637836E-5</v>
      </c>
      <c r="E225" s="3" t="str">
        <f t="shared" si="31"/>
        <v>עליה גדולה</v>
      </c>
      <c r="F225" s="3" t="str">
        <f t="shared" si="32"/>
        <v>עודף קטן</v>
      </c>
      <c r="G225" s="1">
        <v>6.3397336101020496E-2</v>
      </c>
      <c r="H225" s="3">
        <v>0</v>
      </c>
      <c r="I225" s="3" t="str">
        <f t="shared" si="33"/>
        <v>עליה משמעותית</v>
      </c>
      <c r="J225" s="3" t="str">
        <f t="shared" si="34"/>
        <v>עודף קטן</v>
      </c>
      <c r="K225" s="2">
        <v>6.7659700607677564E-2</v>
      </c>
      <c r="L225" s="2">
        <v>-3.2894889058559494E-2</v>
      </c>
      <c r="M225" s="3" t="str">
        <f t="shared" si="35"/>
        <v>עליה משמעותית</v>
      </c>
      <c r="N225" s="3" t="str">
        <f t="shared" si="36"/>
        <v>גרעון גדול</v>
      </c>
      <c r="O225" t="b">
        <f t="shared" si="37"/>
        <v>0</v>
      </c>
      <c r="P225" t="b">
        <f t="shared" si="38"/>
        <v>0</v>
      </c>
      <c r="Q225" t="b">
        <f t="shared" si="39"/>
        <v>1</v>
      </c>
      <c r="R225">
        <f t="shared" si="40"/>
        <v>2</v>
      </c>
    </row>
    <row r="226" spans="1:18" hidden="1" x14ac:dyDescent="0.25">
      <c r="A226" s="5" t="s">
        <v>224</v>
      </c>
      <c r="B226" s="5" t="s">
        <v>304</v>
      </c>
      <c r="C226" s="1">
        <v>1.4858956003559909E-2</v>
      </c>
      <c r="D226" s="3">
        <v>1.2582453197086971E-3</v>
      </c>
      <c r="E226" s="3" t="str">
        <f t="shared" si="31"/>
        <v>עליה</v>
      </c>
      <c r="F226" s="3" t="str">
        <f t="shared" si="32"/>
        <v>עודף קטן</v>
      </c>
      <c r="G226" s="1">
        <v>1.4084121861838828E-2</v>
      </c>
      <c r="H226" s="3">
        <v>1.3618834443515546E-3</v>
      </c>
      <c r="I226" s="3" t="str">
        <f t="shared" si="33"/>
        <v>עליה</v>
      </c>
      <c r="J226" s="3" t="str">
        <f t="shared" si="34"/>
        <v>עודף קטן</v>
      </c>
      <c r="K226" s="2">
        <v>-3.217956730449556E-3</v>
      </c>
      <c r="L226" s="2">
        <v>2.4946305412147651E-3</v>
      </c>
      <c r="M226" s="3" t="str">
        <f t="shared" si="35"/>
        <v>פספוס קטן</v>
      </c>
      <c r="N226" s="3" t="str">
        <f t="shared" si="36"/>
        <v>עודף קטן</v>
      </c>
      <c r="O226" t="b">
        <f t="shared" si="37"/>
        <v>0</v>
      </c>
      <c r="P226" t="b">
        <f t="shared" si="38"/>
        <v>0</v>
      </c>
      <c r="Q226" t="b">
        <f t="shared" si="39"/>
        <v>0</v>
      </c>
      <c r="R226">
        <f t="shared" si="40"/>
        <v>3</v>
      </c>
    </row>
    <row r="227" spans="1:18" hidden="1" x14ac:dyDescent="0.25">
      <c r="A227" s="6" t="s">
        <v>225</v>
      </c>
      <c r="B227" s="5" t="s">
        <v>304</v>
      </c>
      <c r="C227" s="1">
        <v>6.7602983670452144E-2</v>
      </c>
      <c r="D227" s="3">
        <v>-6.0672819972876622E-2</v>
      </c>
      <c r="E227" s="3" t="str">
        <f t="shared" si="31"/>
        <v>עליה משמעותית</v>
      </c>
      <c r="F227" s="3" t="str">
        <f t="shared" si="32"/>
        <v>גרעון משמעותי</v>
      </c>
      <c r="G227" s="1">
        <v>5.6203327656229485E-2</v>
      </c>
      <c r="H227" s="3">
        <v>-6.9219796576531878E-2</v>
      </c>
      <c r="I227" s="3" t="str">
        <f t="shared" si="33"/>
        <v>עליה משמעותית</v>
      </c>
      <c r="J227" s="3" t="str">
        <f t="shared" si="34"/>
        <v>גרעון משמעותי</v>
      </c>
      <c r="K227" s="2">
        <v>3.2386085580784263E-2</v>
      </c>
      <c r="L227" s="2">
        <v>-4.2922077922077924E-2</v>
      </c>
      <c r="M227" s="3" t="str">
        <f t="shared" si="35"/>
        <v>עליה גדולה</v>
      </c>
      <c r="N227" s="3" t="str">
        <f t="shared" si="36"/>
        <v>גרעון גדול</v>
      </c>
      <c r="O227" t="b">
        <f t="shared" si="37"/>
        <v>1</v>
      </c>
      <c r="P227" t="b">
        <f t="shared" si="38"/>
        <v>1</v>
      </c>
      <c r="Q227" t="b">
        <f t="shared" si="39"/>
        <v>1</v>
      </c>
      <c r="R227">
        <f t="shared" si="40"/>
        <v>0</v>
      </c>
    </row>
    <row r="228" spans="1:18" hidden="1" x14ac:dyDescent="0.25">
      <c r="A228" s="5" t="s">
        <v>226</v>
      </c>
      <c r="B228" s="5" t="s">
        <v>304</v>
      </c>
      <c r="C228" s="1">
        <v>-2.7258906579614162E-2</v>
      </c>
      <c r="D228" s="3">
        <v>-1.8475890477344319E-2</v>
      </c>
      <c r="E228" s="3" t="str">
        <f t="shared" si="31"/>
        <v>ירידה גדולה</v>
      </c>
      <c r="F228" s="3" t="str">
        <f t="shared" si="32"/>
        <v>גרעון</v>
      </c>
      <c r="G228" s="1">
        <v>-3.501149367216505E-2</v>
      </c>
      <c r="H228" s="3">
        <v>-8.6123399910997094E-3</v>
      </c>
      <c r="I228" s="3" t="str">
        <f t="shared" si="33"/>
        <v>ירידה גדולה</v>
      </c>
      <c r="J228" s="3" t="str">
        <f t="shared" si="34"/>
        <v>חריגה קטנה</v>
      </c>
      <c r="K228" s="2">
        <v>-1.5709342560553674E-2</v>
      </c>
      <c r="L228" s="2">
        <v>-7.663643394501863E-3</v>
      </c>
      <c r="M228" s="3" t="str">
        <f t="shared" si="35"/>
        <v>ירידה</v>
      </c>
      <c r="N228" s="3" t="str">
        <f t="shared" si="36"/>
        <v>חריגה קטנה</v>
      </c>
      <c r="O228" t="b">
        <f t="shared" si="37"/>
        <v>0</v>
      </c>
      <c r="P228" t="b">
        <f t="shared" si="38"/>
        <v>0</v>
      </c>
      <c r="Q228" t="b">
        <f t="shared" si="39"/>
        <v>0</v>
      </c>
      <c r="R228">
        <f t="shared" si="40"/>
        <v>3</v>
      </c>
    </row>
    <row r="229" spans="1:18" hidden="1" x14ac:dyDescent="0.25">
      <c r="A229" s="5" t="s">
        <v>227</v>
      </c>
      <c r="B229" s="5" t="s">
        <v>304</v>
      </c>
      <c r="C229" s="1">
        <v>8.8702090236020714E-2</v>
      </c>
      <c r="D229" s="3">
        <v>1.965020382859612E-2</v>
      </c>
      <c r="E229" s="3" t="str">
        <f t="shared" si="31"/>
        <v>עליה משמעותית</v>
      </c>
      <c r="F229" s="3" t="str">
        <f t="shared" si="32"/>
        <v>עודף</v>
      </c>
      <c r="G229" s="1">
        <v>7.9156641995261623E-3</v>
      </c>
      <c r="H229" s="3">
        <v>2.9336734693877552E-2</v>
      </c>
      <c r="I229" s="3" t="str">
        <f t="shared" si="33"/>
        <v>תוספת קטנה</v>
      </c>
      <c r="J229" s="3" t="str">
        <f t="shared" si="34"/>
        <v>עודף גדול</v>
      </c>
      <c r="K229" s="2">
        <v>8.0427951518768914E-4</v>
      </c>
      <c r="L229" s="2">
        <v>3.6443829779281213E-2</v>
      </c>
      <c r="M229" s="3" t="str">
        <f t="shared" si="35"/>
        <v>תוספת קטנה</v>
      </c>
      <c r="N229" s="3" t="str">
        <f t="shared" si="36"/>
        <v>עודף גדול</v>
      </c>
      <c r="O229" t="b">
        <f t="shared" si="37"/>
        <v>0</v>
      </c>
      <c r="P229" t="b">
        <f t="shared" si="38"/>
        <v>0</v>
      </c>
      <c r="Q229" t="b">
        <f t="shared" si="39"/>
        <v>0</v>
      </c>
      <c r="R229">
        <f t="shared" si="40"/>
        <v>3</v>
      </c>
    </row>
    <row r="230" spans="1:18" x14ac:dyDescent="0.25">
      <c r="A230" s="16" t="s">
        <v>228</v>
      </c>
      <c r="B230" s="16" t="s">
        <v>305</v>
      </c>
      <c r="C230" s="1">
        <v>3.130175997264395E-2</v>
      </c>
      <c r="D230" s="3">
        <v>1.1452151455415357E-2</v>
      </c>
      <c r="E230" s="3" t="str">
        <f t="shared" si="31"/>
        <v>עליה גדולה</v>
      </c>
      <c r="F230" s="3" t="str">
        <f t="shared" si="32"/>
        <v>עודף</v>
      </c>
      <c r="G230" s="1">
        <v>1.951590111376178E-2</v>
      </c>
      <c r="H230" s="3">
        <v>9.8901000634897922E-3</v>
      </c>
      <c r="I230" s="3" t="str">
        <f t="shared" si="33"/>
        <v>עליה</v>
      </c>
      <c r="J230" s="3" t="str">
        <f t="shared" si="34"/>
        <v>עודף קטן</v>
      </c>
      <c r="K230" s="2">
        <v>-2.4314740272187052E-2</v>
      </c>
      <c r="L230" s="2">
        <v>1.1008189018660222E-2</v>
      </c>
      <c r="M230" s="3" t="str">
        <f t="shared" si="35"/>
        <v>ירידה גדולה</v>
      </c>
      <c r="N230" s="3" t="str">
        <f t="shared" si="36"/>
        <v>עודף</v>
      </c>
      <c r="O230" t="b">
        <f t="shared" si="37"/>
        <v>0</v>
      </c>
      <c r="P230" t="b">
        <f t="shared" si="38"/>
        <v>0</v>
      </c>
      <c r="Q230" t="b">
        <f t="shared" si="39"/>
        <v>0</v>
      </c>
      <c r="R230">
        <f t="shared" si="40"/>
        <v>3</v>
      </c>
    </row>
    <row r="231" spans="1:18" hidden="1" x14ac:dyDescent="0.25">
      <c r="A231" s="5" t="s">
        <v>229</v>
      </c>
      <c r="B231" s="5" t="s">
        <v>304</v>
      </c>
      <c r="C231" s="1">
        <v>7.6716738197424306E-3</v>
      </c>
      <c r="D231" s="3">
        <v>1.4907096842889846E-3</v>
      </c>
      <c r="E231" s="3" t="str">
        <f t="shared" si="31"/>
        <v>תוספת קטנה</v>
      </c>
      <c r="F231" s="3" t="str">
        <f t="shared" si="32"/>
        <v>עודף קטן</v>
      </c>
      <c r="G231" s="1">
        <v>9.7297297297296303E-3</v>
      </c>
      <c r="H231" s="3">
        <v>3.2119914346895075E-3</v>
      </c>
      <c r="I231" s="3" t="str">
        <f t="shared" si="33"/>
        <v>תוספת קטנה</v>
      </c>
      <c r="J231" s="3" t="str">
        <f t="shared" si="34"/>
        <v>עודף קטן</v>
      </c>
      <c r="K231" s="2">
        <v>8.4070553327106889E-3</v>
      </c>
      <c r="L231" s="2">
        <v>1.3186573670444637E-2</v>
      </c>
      <c r="M231" s="3" t="str">
        <f t="shared" si="35"/>
        <v>תוספת קטנה</v>
      </c>
      <c r="N231" s="3" t="str">
        <f t="shared" si="36"/>
        <v>עודף</v>
      </c>
      <c r="O231" t="b">
        <f t="shared" si="37"/>
        <v>0</v>
      </c>
      <c r="P231" t="b">
        <f t="shared" si="38"/>
        <v>0</v>
      </c>
      <c r="Q231" t="b">
        <f t="shared" si="39"/>
        <v>0</v>
      </c>
      <c r="R231">
        <f t="shared" si="40"/>
        <v>3</v>
      </c>
    </row>
    <row r="232" spans="1:18" x14ac:dyDescent="0.25">
      <c r="A232" s="10" t="s">
        <v>230</v>
      </c>
      <c r="B232" s="10" t="s">
        <v>305</v>
      </c>
      <c r="C232" s="1">
        <v>3.7006370015197909E-3</v>
      </c>
      <c r="D232" s="3">
        <v>1.0544373639813769E-2</v>
      </c>
      <c r="E232" s="3" t="str">
        <f t="shared" si="31"/>
        <v>תוספת קטנה</v>
      </c>
      <c r="F232" s="3" t="str">
        <f t="shared" si="32"/>
        <v>עודף</v>
      </c>
      <c r="G232" s="1">
        <v>-6.3915552805001719E-3</v>
      </c>
      <c r="H232" s="3">
        <v>2.7375959256457564E-3</v>
      </c>
      <c r="I232" s="3" t="str">
        <f t="shared" si="33"/>
        <v>פספוס קטן</v>
      </c>
      <c r="J232" s="3" t="str">
        <f t="shared" si="34"/>
        <v>עודף קטן</v>
      </c>
      <c r="K232" s="2">
        <v>0.19716626491472633</v>
      </c>
      <c r="L232" s="2">
        <v>2.3645133831457486E-4</v>
      </c>
      <c r="M232" s="3" t="str">
        <f t="shared" si="35"/>
        <v>עליה חריגה</v>
      </c>
      <c r="N232" s="3" t="str">
        <f t="shared" si="36"/>
        <v>עודף קטן</v>
      </c>
      <c r="O232" t="b">
        <f t="shared" si="37"/>
        <v>0</v>
      </c>
      <c r="P232" t="b">
        <f t="shared" si="38"/>
        <v>0</v>
      </c>
      <c r="Q232" t="b">
        <f t="shared" si="39"/>
        <v>0</v>
      </c>
      <c r="R232">
        <f t="shared" si="40"/>
        <v>3</v>
      </c>
    </row>
    <row r="233" spans="1:18" hidden="1" x14ac:dyDescent="0.25">
      <c r="A233" s="5" t="s">
        <v>231</v>
      </c>
      <c r="B233" s="5" t="s">
        <v>304</v>
      </c>
      <c r="C233" s="1">
        <v>1.2746411483253617E-2</v>
      </c>
      <c r="D233" s="3">
        <v>1.2787562677954998E-3</v>
      </c>
      <c r="E233" s="3" t="str">
        <f t="shared" si="31"/>
        <v>עליה</v>
      </c>
      <c r="F233" s="3" t="str">
        <f t="shared" si="32"/>
        <v>עודף קטן</v>
      </c>
      <c r="G233" s="1">
        <v>-1.1778918755662948E-2</v>
      </c>
      <c r="H233" s="3">
        <v>2.5363235252789254E-3</v>
      </c>
      <c r="I233" s="3" t="str">
        <f t="shared" si="33"/>
        <v>ירידה</v>
      </c>
      <c r="J233" s="3" t="str">
        <f t="shared" si="34"/>
        <v>עודף קטן</v>
      </c>
      <c r="K233" s="2">
        <v>2.6077578372090127E-2</v>
      </c>
      <c r="L233" s="2">
        <v>1.0195846865465998E-3</v>
      </c>
      <c r="M233" s="3" t="str">
        <f t="shared" si="35"/>
        <v>עליה גדולה</v>
      </c>
      <c r="N233" s="3" t="str">
        <f t="shared" si="36"/>
        <v>עודף קטן</v>
      </c>
      <c r="O233" t="b">
        <f t="shared" si="37"/>
        <v>0</v>
      </c>
      <c r="P233" t="b">
        <f t="shared" si="38"/>
        <v>0</v>
      </c>
      <c r="Q233" t="b">
        <f t="shared" si="39"/>
        <v>0</v>
      </c>
      <c r="R233">
        <f t="shared" si="40"/>
        <v>3</v>
      </c>
    </row>
    <row r="234" spans="1:18" hidden="1" x14ac:dyDescent="0.25">
      <c r="A234" s="5" t="s">
        <v>232</v>
      </c>
      <c r="B234" s="5" t="s">
        <v>304</v>
      </c>
      <c r="C234" s="1">
        <v>5.5945167334092938E-2</v>
      </c>
      <c r="D234" s="3">
        <v>4.3244709942467577E-4</v>
      </c>
      <c r="E234" s="3" t="str">
        <f t="shared" si="31"/>
        <v>עליה משמעותית</v>
      </c>
      <c r="F234" s="3" t="str">
        <f t="shared" si="32"/>
        <v>עודף קטן</v>
      </c>
      <c r="G234" s="1">
        <v>0.18797464155651578</v>
      </c>
      <c r="H234" s="3">
        <v>7.4183729152971119E-3</v>
      </c>
      <c r="I234" s="3" t="str">
        <f t="shared" si="33"/>
        <v>עליה חריגה</v>
      </c>
      <c r="J234" s="3" t="str">
        <f t="shared" si="34"/>
        <v>עודף קטן</v>
      </c>
      <c r="K234" s="2">
        <v>8.5215294506964412E-2</v>
      </c>
      <c r="L234" s="2">
        <v>5.1412401669250433E-3</v>
      </c>
      <c r="M234" s="3" t="str">
        <f t="shared" si="35"/>
        <v>עליה משמעותית</v>
      </c>
      <c r="N234" s="3" t="str">
        <f t="shared" si="36"/>
        <v>עודף קטן</v>
      </c>
      <c r="O234" t="b">
        <f t="shared" si="37"/>
        <v>0</v>
      </c>
      <c r="P234" t="b">
        <f t="shared" si="38"/>
        <v>0</v>
      </c>
      <c r="Q234" t="b">
        <f t="shared" si="39"/>
        <v>0</v>
      </c>
      <c r="R234">
        <f t="shared" si="40"/>
        <v>3</v>
      </c>
    </row>
    <row r="235" spans="1:18" hidden="1" x14ac:dyDescent="0.25">
      <c r="A235" s="5" t="s">
        <v>233</v>
      </c>
      <c r="B235" s="5" t="s">
        <v>304</v>
      </c>
      <c r="C235" s="1">
        <v>5.5542837865516503E-3</v>
      </c>
      <c r="D235" s="3">
        <v>-1.4294272705487658E-2</v>
      </c>
      <c r="E235" s="3" t="str">
        <f t="shared" si="31"/>
        <v>תוספת קטנה</v>
      </c>
      <c r="F235" s="3" t="str">
        <f t="shared" si="32"/>
        <v>גרעון</v>
      </c>
      <c r="G235" s="1">
        <v>-2.023280326291188E-2</v>
      </c>
      <c r="H235" s="3">
        <v>-4.6773778619705795E-4</v>
      </c>
      <c r="I235" s="3" t="str">
        <f t="shared" si="33"/>
        <v>ירידה גדולה</v>
      </c>
      <c r="J235" s="3" t="str">
        <f t="shared" si="34"/>
        <v>חריגה קטנה</v>
      </c>
      <c r="K235" s="2">
        <v>-2.9953262581661422E-2</v>
      </c>
      <c r="L235" s="2">
        <v>1.4121436367024251E-2</v>
      </c>
      <c r="M235" s="3" t="str">
        <f t="shared" si="35"/>
        <v>ירידה גדולה</v>
      </c>
      <c r="N235" s="3" t="str">
        <f t="shared" si="36"/>
        <v>עודף</v>
      </c>
      <c r="O235" t="b">
        <f t="shared" si="37"/>
        <v>0</v>
      </c>
      <c r="P235" t="b">
        <f t="shared" si="38"/>
        <v>0</v>
      </c>
      <c r="Q235" t="b">
        <f t="shared" si="39"/>
        <v>0</v>
      </c>
      <c r="R235">
        <f t="shared" si="40"/>
        <v>3</v>
      </c>
    </row>
    <row r="236" spans="1:18" hidden="1" x14ac:dyDescent="0.25">
      <c r="A236" s="13" t="s">
        <v>234</v>
      </c>
      <c r="B236" s="5" t="s">
        <v>304</v>
      </c>
      <c r="C236" s="1">
        <v>2.139700111528775E-2</v>
      </c>
      <c r="D236" s="3">
        <v>-2.8511343875116269E-3</v>
      </c>
      <c r="E236" s="3" t="str">
        <f t="shared" si="31"/>
        <v>עליה גדולה</v>
      </c>
      <c r="F236" s="3" t="str">
        <f t="shared" si="32"/>
        <v>חריגה קטנה</v>
      </c>
      <c r="G236" s="1">
        <v>1.469222325424302E-2</v>
      </c>
      <c r="H236" s="3">
        <v>4.9721228259965045E-3</v>
      </c>
      <c r="I236" s="3" t="str">
        <f t="shared" si="33"/>
        <v>עליה</v>
      </c>
      <c r="J236" s="3" t="str">
        <f t="shared" si="34"/>
        <v>עודף קטן</v>
      </c>
      <c r="K236" s="2">
        <v>4.6671866874675061E-2</v>
      </c>
      <c r="L236" s="2">
        <v>-8.2126443920009937E-2</v>
      </c>
      <c r="M236" s="3" t="str">
        <f t="shared" si="35"/>
        <v>עליה גדולה</v>
      </c>
      <c r="N236" s="3" t="str">
        <f t="shared" si="36"/>
        <v>גרעון משמעותי</v>
      </c>
      <c r="O236" t="b">
        <f t="shared" si="37"/>
        <v>0</v>
      </c>
      <c r="P236" t="b">
        <f t="shared" si="38"/>
        <v>0</v>
      </c>
      <c r="Q236" t="b">
        <f t="shared" si="39"/>
        <v>1</v>
      </c>
      <c r="R236">
        <f t="shared" si="40"/>
        <v>2</v>
      </c>
    </row>
    <row r="237" spans="1:18" hidden="1" x14ac:dyDescent="0.25">
      <c r="A237" s="10" t="s">
        <v>235</v>
      </c>
      <c r="B237" s="5" t="s">
        <v>304</v>
      </c>
      <c r="C237" s="1">
        <v>6.1234653670459105E-2</v>
      </c>
      <c r="D237" s="3">
        <v>-1.3670619506019962E-2</v>
      </c>
      <c r="E237" s="3" t="str">
        <f t="shared" si="31"/>
        <v>עליה משמעותית</v>
      </c>
      <c r="F237" s="3" t="str">
        <f t="shared" si="32"/>
        <v>גרעון</v>
      </c>
      <c r="G237" s="1">
        <v>6.7270664355278953E-2</v>
      </c>
      <c r="H237" s="3">
        <v>-3.3374697671477577E-3</v>
      </c>
      <c r="I237" s="3" t="str">
        <f t="shared" si="33"/>
        <v>עליה משמעותית</v>
      </c>
      <c r="J237" s="3" t="str">
        <f t="shared" si="34"/>
        <v>חריגה קטנה</v>
      </c>
      <c r="K237" s="2">
        <v>-9.7208442319833832E-3</v>
      </c>
      <c r="L237" s="2">
        <v>-2.6843880146367342E-2</v>
      </c>
      <c r="M237" s="3" t="str">
        <f t="shared" si="35"/>
        <v>פספוס קטן</v>
      </c>
      <c r="N237" s="3" t="str">
        <f t="shared" si="36"/>
        <v>גרעון גדול</v>
      </c>
      <c r="O237" t="b">
        <f t="shared" si="37"/>
        <v>0</v>
      </c>
      <c r="P237" t="b">
        <f t="shared" si="38"/>
        <v>0</v>
      </c>
      <c r="Q237" t="b">
        <f t="shared" si="39"/>
        <v>0</v>
      </c>
      <c r="R237">
        <f t="shared" si="40"/>
        <v>3</v>
      </c>
    </row>
    <row r="238" spans="1:18" x14ac:dyDescent="0.25">
      <c r="A238" s="5" t="s">
        <v>236</v>
      </c>
      <c r="B238" s="5" t="s">
        <v>305</v>
      </c>
      <c r="C238" s="1">
        <v>2.2632176356618405E-2</v>
      </c>
      <c r="D238" s="3">
        <v>4.2138343287246601E-4</v>
      </c>
      <c r="E238" s="3" t="str">
        <f t="shared" si="31"/>
        <v>עליה גדולה</v>
      </c>
      <c r="F238" s="3" t="str">
        <f t="shared" si="32"/>
        <v>עודף קטן</v>
      </c>
      <c r="G238" s="1">
        <v>2.3325373684266459E-2</v>
      </c>
      <c r="H238" s="3">
        <v>2.1889224425570147E-3</v>
      </c>
      <c r="I238" s="3" t="str">
        <f t="shared" si="33"/>
        <v>עליה גדולה</v>
      </c>
      <c r="J238" s="3" t="str">
        <f t="shared" si="34"/>
        <v>עודף קטן</v>
      </c>
      <c r="K238" s="2">
        <v>-1.0986639444086288E-2</v>
      </c>
      <c r="L238" s="2">
        <v>4.2736164845701618E-4</v>
      </c>
      <c r="M238" s="3" t="str">
        <f t="shared" si="35"/>
        <v>ירידה</v>
      </c>
      <c r="N238" s="3" t="str">
        <f t="shared" si="36"/>
        <v>עודף קטן</v>
      </c>
      <c r="O238" t="b">
        <f t="shared" si="37"/>
        <v>0</v>
      </c>
      <c r="P238" t="b">
        <f t="shared" si="38"/>
        <v>0</v>
      </c>
      <c r="Q238" t="b">
        <f t="shared" si="39"/>
        <v>0</v>
      </c>
      <c r="R238">
        <f t="shared" si="40"/>
        <v>3</v>
      </c>
    </row>
    <row r="239" spans="1:18" hidden="1" x14ac:dyDescent="0.25">
      <c r="A239" s="5" t="s">
        <v>237</v>
      </c>
      <c r="B239" s="5" t="s">
        <v>304</v>
      </c>
      <c r="C239" s="1">
        <v>1.4946181788615398E-3</v>
      </c>
      <c r="D239" s="3">
        <v>4.1548071596401076E-4</v>
      </c>
      <c r="E239" s="3" t="str">
        <f t="shared" si="31"/>
        <v>תוספת קטנה</v>
      </c>
      <c r="F239" s="3" t="str">
        <f t="shared" si="32"/>
        <v>עודף קטן</v>
      </c>
      <c r="G239" s="1">
        <v>-6.853672792729304E-4</v>
      </c>
      <c r="H239" s="3">
        <v>2.6346505723506622E-3</v>
      </c>
      <c r="I239" s="3" t="str">
        <f t="shared" si="33"/>
        <v>פספוס קטן</v>
      </c>
      <c r="J239" s="3" t="str">
        <f t="shared" si="34"/>
        <v>עודף קטן</v>
      </c>
      <c r="K239" s="2">
        <v>-1.7413631133957552E-2</v>
      </c>
      <c r="L239" s="2">
        <v>-1.3852297660578423E-2</v>
      </c>
      <c r="M239" s="3" t="str">
        <f t="shared" si="35"/>
        <v>ירידה</v>
      </c>
      <c r="N239" s="3" t="str">
        <f t="shared" si="36"/>
        <v>גרעון</v>
      </c>
      <c r="O239" t="b">
        <f t="shared" si="37"/>
        <v>0</v>
      </c>
      <c r="P239" t="b">
        <f t="shared" si="38"/>
        <v>0</v>
      </c>
      <c r="Q239" t="b">
        <f t="shared" si="39"/>
        <v>0</v>
      </c>
      <c r="R239">
        <f t="shared" si="40"/>
        <v>3</v>
      </c>
    </row>
    <row r="240" spans="1:18" hidden="1" x14ac:dyDescent="0.25">
      <c r="A240" s="5" t="s">
        <v>238</v>
      </c>
      <c r="B240" s="5" t="s">
        <v>304</v>
      </c>
      <c r="C240" s="1"/>
      <c r="D240" s="3"/>
      <c r="E240" s="3" t="str">
        <f t="shared" si="31"/>
        <v/>
      </c>
      <c r="F240" s="3" t="str">
        <f t="shared" si="32"/>
        <v>עודף קטן</v>
      </c>
      <c r="G240" s="1">
        <v>-7.1009119692582501E-2</v>
      </c>
      <c r="H240" s="3">
        <v>4.0781846252439628E-4</v>
      </c>
      <c r="I240" s="3" t="str">
        <f t="shared" si="33"/>
        <v>ירידה משמעותית</v>
      </c>
      <c r="J240" s="3" t="str">
        <f t="shared" si="34"/>
        <v>עודף קטן</v>
      </c>
      <c r="K240" s="2">
        <v>1.1212416275707682E-3</v>
      </c>
      <c r="L240" s="2">
        <v>3.772583925255681E-3</v>
      </c>
      <c r="M240" s="3" t="str">
        <f t="shared" si="35"/>
        <v>תוספת קטנה</v>
      </c>
      <c r="N240" s="3" t="str">
        <f t="shared" si="36"/>
        <v>עודף קטן</v>
      </c>
      <c r="O240" t="b">
        <f t="shared" si="37"/>
        <v>0</v>
      </c>
      <c r="P240" t="b">
        <f t="shared" si="38"/>
        <v>0</v>
      </c>
      <c r="Q240" t="b">
        <f t="shared" si="39"/>
        <v>0</v>
      </c>
      <c r="R240">
        <f t="shared" si="40"/>
        <v>2</v>
      </c>
    </row>
    <row r="241" spans="1:18" x14ac:dyDescent="0.25">
      <c r="A241" s="7" t="s">
        <v>239</v>
      </c>
      <c r="B241" s="7" t="s">
        <v>305</v>
      </c>
      <c r="C241" s="1">
        <v>0.20072259136212622</v>
      </c>
      <c r="D241" s="3">
        <v>1.3149612290495065E-2</v>
      </c>
      <c r="E241" s="3" t="str">
        <f t="shared" si="31"/>
        <v>עליה חריגה</v>
      </c>
      <c r="F241" s="3" t="str">
        <f t="shared" si="32"/>
        <v>עודף</v>
      </c>
      <c r="G241" s="1">
        <v>5.2239007162306672E-2</v>
      </c>
      <c r="H241" s="3">
        <v>2.5185754547783757E-2</v>
      </c>
      <c r="I241" s="3" t="str">
        <f t="shared" si="33"/>
        <v>עליה משמעותית</v>
      </c>
      <c r="J241" s="3" t="str">
        <f t="shared" si="34"/>
        <v>עודף גדול</v>
      </c>
      <c r="K241" s="2">
        <v>2.0185751865571255E-3</v>
      </c>
      <c r="L241" s="2">
        <v>2.1141626394350802E-2</v>
      </c>
      <c r="M241" s="3" t="str">
        <f t="shared" si="35"/>
        <v>תוספת קטנה</v>
      </c>
      <c r="N241" s="3" t="str">
        <f t="shared" si="36"/>
        <v>עודף גדול</v>
      </c>
      <c r="O241" t="b">
        <f t="shared" si="37"/>
        <v>0</v>
      </c>
      <c r="P241" t="b">
        <f t="shared" si="38"/>
        <v>0</v>
      </c>
      <c r="Q241" t="b">
        <f t="shared" si="39"/>
        <v>0</v>
      </c>
      <c r="R241">
        <f t="shared" si="40"/>
        <v>3</v>
      </c>
    </row>
    <row r="242" spans="1:18" x14ac:dyDescent="0.25">
      <c r="A242" s="5" t="s">
        <v>240</v>
      </c>
      <c r="B242" s="5" t="s">
        <v>305</v>
      </c>
      <c r="C242" s="1">
        <v>2.0397344824846675E-2</v>
      </c>
      <c r="D242" s="3">
        <v>-6.697210636604169E-3</v>
      </c>
      <c r="E242" s="3" t="str">
        <f t="shared" si="31"/>
        <v>עליה גדולה</v>
      </c>
      <c r="F242" s="3" t="str">
        <f t="shared" si="32"/>
        <v>חריגה קטנה</v>
      </c>
      <c r="G242" s="1">
        <v>8.2773300811218586E-3</v>
      </c>
      <c r="H242" s="3">
        <v>3.6679009666739E-4</v>
      </c>
      <c r="I242" s="3" t="str">
        <f t="shared" si="33"/>
        <v>תוספת קטנה</v>
      </c>
      <c r="J242" s="3" t="str">
        <f t="shared" si="34"/>
        <v>עודף קטן</v>
      </c>
      <c r="K242" s="2">
        <v>2.6417445482866952E-3</v>
      </c>
      <c r="L242" s="2">
        <v>2.7736878351052085E-3</v>
      </c>
      <c r="M242" s="3" t="str">
        <f t="shared" si="35"/>
        <v>תוספת קטנה</v>
      </c>
      <c r="N242" s="3" t="str">
        <f t="shared" si="36"/>
        <v>עודף קטן</v>
      </c>
      <c r="O242" t="b">
        <f t="shared" si="37"/>
        <v>0</v>
      </c>
      <c r="P242" t="b">
        <f t="shared" si="38"/>
        <v>0</v>
      </c>
      <c r="Q242" t="b">
        <f t="shared" si="39"/>
        <v>0</v>
      </c>
      <c r="R242">
        <f t="shared" si="40"/>
        <v>3</v>
      </c>
    </row>
    <row r="243" spans="1:18" hidden="1" x14ac:dyDescent="0.25">
      <c r="A243" s="5" t="s">
        <v>241</v>
      </c>
      <c r="B243" s="5" t="s">
        <v>304</v>
      </c>
      <c r="C243" s="1">
        <v>5.5589231592084065E-2</v>
      </c>
      <c r="D243" s="3">
        <v>-1.6112687474665585E-2</v>
      </c>
      <c r="E243" s="3" t="str">
        <f t="shared" si="31"/>
        <v>עליה משמעותית</v>
      </c>
      <c r="F243" s="3" t="str">
        <f t="shared" si="32"/>
        <v>גרעון</v>
      </c>
      <c r="G243" s="1">
        <v>2.2737987307343666E-2</v>
      </c>
      <c r="H243" s="3">
        <v>2.1275086873271399E-4</v>
      </c>
      <c r="I243" s="3" t="str">
        <f t="shared" si="33"/>
        <v>עליה גדולה</v>
      </c>
      <c r="J243" s="3" t="str">
        <f t="shared" si="34"/>
        <v>עודף קטן</v>
      </c>
      <c r="K243" s="2">
        <v>1.4772727272727382E-2</v>
      </c>
      <c r="L243" s="2">
        <v>-1.1571481896229937E-3</v>
      </c>
      <c r="M243" s="3" t="str">
        <f t="shared" si="35"/>
        <v>עליה</v>
      </c>
      <c r="N243" s="3" t="str">
        <f t="shared" si="36"/>
        <v>חריגה קטנה</v>
      </c>
      <c r="O243" t="b">
        <f t="shared" si="37"/>
        <v>0</v>
      </c>
      <c r="P243" t="b">
        <f t="shared" si="38"/>
        <v>0</v>
      </c>
      <c r="Q243" t="b">
        <f t="shared" si="39"/>
        <v>0</v>
      </c>
      <c r="R243">
        <f t="shared" si="40"/>
        <v>3</v>
      </c>
    </row>
    <row r="244" spans="1:18" hidden="1" x14ac:dyDescent="0.25">
      <c r="A244" s="5" t="s">
        <v>242</v>
      </c>
      <c r="B244" s="5" t="s">
        <v>304</v>
      </c>
      <c r="C244" s="1">
        <v>5.9554087530966138E-2</v>
      </c>
      <c r="D244" s="3">
        <v>7.7935033356194277E-5</v>
      </c>
      <c r="E244" s="3" t="str">
        <f t="shared" si="31"/>
        <v>עליה משמעותית</v>
      </c>
      <c r="F244" s="3" t="str">
        <f t="shared" si="32"/>
        <v>עודף קטן</v>
      </c>
      <c r="G244" s="1">
        <v>3.4882914137033927E-2</v>
      </c>
      <c r="H244" s="3">
        <v>1.1732957878681215E-4</v>
      </c>
      <c r="I244" s="3" t="str">
        <f t="shared" si="33"/>
        <v>עליה גדולה</v>
      </c>
      <c r="J244" s="3" t="str">
        <f t="shared" si="34"/>
        <v>עודף קטן</v>
      </c>
      <c r="K244" s="2">
        <v>-6.0626185958254308E-2</v>
      </c>
      <c r="L244" s="2">
        <v>9.493990506009494E-4</v>
      </c>
      <c r="M244" s="3" t="str">
        <f t="shared" si="35"/>
        <v>ירידה משמעותית</v>
      </c>
      <c r="N244" s="3" t="str">
        <f t="shared" si="36"/>
        <v>עודף קטן</v>
      </c>
      <c r="O244" t="b">
        <f t="shared" si="37"/>
        <v>0</v>
      </c>
      <c r="P244" t="b">
        <f t="shared" si="38"/>
        <v>0</v>
      </c>
      <c r="Q244" t="b">
        <f t="shared" si="39"/>
        <v>0</v>
      </c>
      <c r="R244">
        <f t="shared" si="40"/>
        <v>3</v>
      </c>
    </row>
    <row r="245" spans="1:18" hidden="1" x14ac:dyDescent="0.25">
      <c r="A245" s="7" t="s">
        <v>243</v>
      </c>
      <c r="B245" s="5" t="s">
        <v>304</v>
      </c>
      <c r="C245" s="1">
        <v>7.5430604364614462E-2</v>
      </c>
      <c r="D245" s="3">
        <v>1.9364520970162501E-4</v>
      </c>
      <c r="E245" s="3" t="str">
        <f t="shared" si="31"/>
        <v>עליה משמעותית</v>
      </c>
      <c r="F245" s="3" t="str">
        <f t="shared" si="32"/>
        <v>עודף קטן</v>
      </c>
      <c r="G245" s="1">
        <v>5.8392650612605568E-2</v>
      </c>
      <c r="H245" s="3">
        <v>-2.5586581259606075E-3</v>
      </c>
      <c r="I245" s="3" t="str">
        <f t="shared" si="33"/>
        <v>עליה משמעותית</v>
      </c>
      <c r="J245" s="3" t="str">
        <f t="shared" si="34"/>
        <v>חריגה קטנה</v>
      </c>
      <c r="K245" s="2">
        <v>5.9086893073769353E-2</v>
      </c>
      <c r="L245" s="2">
        <v>9.3733889487744289E-5</v>
      </c>
      <c r="M245" s="3" t="str">
        <f t="shared" si="35"/>
        <v>עליה משמעותית</v>
      </c>
      <c r="N245" s="3" t="str">
        <f t="shared" si="36"/>
        <v>עודף קטן</v>
      </c>
      <c r="O245" t="b">
        <f t="shared" si="37"/>
        <v>0</v>
      </c>
      <c r="P245" t="b">
        <f t="shared" si="38"/>
        <v>0</v>
      </c>
      <c r="Q245" t="b">
        <f t="shared" si="39"/>
        <v>0</v>
      </c>
      <c r="R245">
        <f t="shared" si="40"/>
        <v>3</v>
      </c>
    </row>
    <row r="246" spans="1:18" hidden="1" x14ac:dyDescent="0.25">
      <c r="A246" s="6" t="s">
        <v>244</v>
      </c>
      <c r="B246" s="5" t="s">
        <v>304</v>
      </c>
      <c r="C246" s="1">
        <v>-4.4179135295375649E-2</v>
      </c>
      <c r="D246" s="3">
        <v>3.4717936057276876E-5</v>
      </c>
      <c r="E246" s="3" t="str">
        <f t="shared" si="31"/>
        <v>ירידה גדולה</v>
      </c>
      <c r="F246" s="3" t="str">
        <f t="shared" si="32"/>
        <v>עודף קטן</v>
      </c>
      <c r="G246" s="1">
        <v>1.5033984184359639E-2</v>
      </c>
      <c r="H246" s="3">
        <v>7.7906949471890172E-3</v>
      </c>
      <c r="I246" s="3" t="str">
        <f t="shared" si="33"/>
        <v>עליה</v>
      </c>
      <c r="J246" s="3" t="str">
        <f t="shared" si="34"/>
        <v>עודף קטן</v>
      </c>
      <c r="K246" s="2">
        <v>-2.5740366095001743E-3</v>
      </c>
      <c r="L246" s="2">
        <v>-7.8657693208482662E-4</v>
      </c>
      <c r="M246" s="3" t="str">
        <f t="shared" si="35"/>
        <v>פספוס קטן</v>
      </c>
      <c r="N246" s="3" t="str">
        <f t="shared" si="36"/>
        <v>חריגה קטנה</v>
      </c>
      <c r="O246" t="b">
        <f t="shared" si="37"/>
        <v>0</v>
      </c>
      <c r="P246" t="b">
        <f t="shared" si="38"/>
        <v>0</v>
      </c>
      <c r="Q246" t="b">
        <f t="shared" si="39"/>
        <v>0</v>
      </c>
      <c r="R246">
        <f t="shared" si="40"/>
        <v>3</v>
      </c>
    </row>
    <row r="247" spans="1:18" hidden="1" x14ac:dyDescent="0.25">
      <c r="A247" s="5" t="s">
        <v>245</v>
      </c>
      <c r="B247" s="5" t="s">
        <v>304</v>
      </c>
      <c r="C247" s="1">
        <v>-1.5582067708819092E-2</v>
      </c>
      <c r="D247" s="3">
        <v>2.1564069115793002E-2</v>
      </c>
      <c r="E247" s="3" t="str">
        <f t="shared" si="31"/>
        <v>ירידה</v>
      </c>
      <c r="F247" s="3" t="str">
        <f t="shared" si="32"/>
        <v>עודף גדול</v>
      </c>
      <c r="G247" s="1">
        <v>-4.1543793512297422E-2</v>
      </c>
      <c r="H247" s="3">
        <v>1.8611326978890775E-2</v>
      </c>
      <c r="I247" s="3" t="str">
        <f t="shared" si="33"/>
        <v>ירידה גדולה</v>
      </c>
      <c r="J247" s="3" t="str">
        <f t="shared" si="34"/>
        <v>עודף</v>
      </c>
      <c r="K247" s="2">
        <v>-3.1186790680354459E-2</v>
      </c>
      <c r="L247" s="2">
        <v>4.8657337037231159E-3</v>
      </c>
      <c r="M247" s="3" t="str">
        <f t="shared" si="35"/>
        <v>ירידה גדולה</v>
      </c>
      <c r="N247" s="3" t="str">
        <f t="shared" si="36"/>
        <v>עודף קטן</v>
      </c>
      <c r="O247" t="b">
        <f t="shared" si="37"/>
        <v>0</v>
      </c>
      <c r="P247" t="b">
        <f t="shared" si="38"/>
        <v>0</v>
      </c>
      <c r="Q247" t="b">
        <f t="shared" si="39"/>
        <v>0</v>
      </c>
      <c r="R247">
        <f t="shared" si="40"/>
        <v>3</v>
      </c>
    </row>
    <row r="248" spans="1:18" hidden="1" x14ac:dyDescent="0.25">
      <c r="A248" s="7" t="s">
        <v>246</v>
      </c>
      <c r="B248" s="5" t="s">
        <v>304</v>
      </c>
      <c r="C248" s="1">
        <v>8.7502444406177826E-3</v>
      </c>
      <c r="D248" s="3">
        <v>0</v>
      </c>
      <c r="E248" s="3" t="str">
        <f t="shared" si="31"/>
        <v>תוספת קטנה</v>
      </c>
      <c r="F248" s="3" t="str">
        <f t="shared" si="32"/>
        <v>עודף קטן</v>
      </c>
      <c r="G248" s="1">
        <v>4.0266241630449562E-2</v>
      </c>
      <c r="H248" s="3">
        <v>3.1722365854045395E-5</v>
      </c>
      <c r="I248" s="3" t="str">
        <f t="shared" si="33"/>
        <v>עליה גדולה</v>
      </c>
      <c r="J248" s="3" t="str">
        <f t="shared" si="34"/>
        <v>עודף קטן</v>
      </c>
      <c r="K248" s="2">
        <v>3.7023797918088297E-2</v>
      </c>
      <c r="L248" s="2">
        <v>4.0388425234409546E-4</v>
      </c>
      <c r="M248" s="3" t="str">
        <f t="shared" si="35"/>
        <v>עליה גדולה</v>
      </c>
      <c r="N248" s="3" t="str">
        <f t="shared" si="36"/>
        <v>עודף קטן</v>
      </c>
      <c r="O248" t="b">
        <f t="shared" si="37"/>
        <v>0</v>
      </c>
      <c r="P248" t="b">
        <f t="shared" si="38"/>
        <v>0</v>
      </c>
      <c r="Q248" t="b">
        <f t="shared" si="39"/>
        <v>0</v>
      </c>
      <c r="R248">
        <f t="shared" si="40"/>
        <v>3</v>
      </c>
    </row>
    <row r="249" spans="1:18" hidden="1" x14ac:dyDescent="0.25">
      <c r="A249" s="5" t="s">
        <v>247</v>
      </c>
      <c r="B249" s="5" t="s">
        <v>304</v>
      </c>
      <c r="C249" s="1"/>
      <c r="D249" s="3"/>
      <c r="E249" s="3" t="str">
        <f t="shared" si="31"/>
        <v/>
      </c>
      <c r="F249" s="3" t="str">
        <f t="shared" si="32"/>
        <v>עודף קטן</v>
      </c>
      <c r="G249" s="1">
        <v>4.5269210663878789E-2</v>
      </c>
      <c r="H249" s="3">
        <v>1.3402680536107221E-3</v>
      </c>
      <c r="I249" s="3" t="str">
        <f t="shared" si="33"/>
        <v>עליה גדולה</v>
      </c>
      <c r="J249" s="3" t="str">
        <f t="shared" si="34"/>
        <v>עודף קטן</v>
      </c>
      <c r="K249" s="2">
        <v>9.6266031097491878E-2</v>
      </c>
      <c r="L249" s="2">
        <v>-2.5861354977637901E-2</v>
      </c>
      <c r="M249" s="3" t="str">
        <f t="shared" si="35"/>
        <v>עליה משמעותית</v>
      </c>
      <c r="N249" s="3" t="str">
        <f t="shared" si="36"/>
        <v>גרעון גדול</v>
      </c>
      <c r="O249" t="b">
        <f t="shared" si="37"/>
        <v>0</v>
      </c>
      <c r="P249" t="b">
        <f t="shared" si="38"/>
        <v>0</v>
      </c>
      <c r="Q249" t="b">
        <f t="shared" si="39"/>
        <v>1</v>
      </c>
      <c r="R249">
        <f t="shared" si="40"/>
        <v>1</v>
      </c>
    </row>
    <row r="250" spans="1:18" hidden="1" x14ac:dyDescent="0.25">
      <c r="A250" s="5" t="s">
        <v>248</v>
      </c>
      <c r="B250" s="5" t="s">
        <v>304</v>
      </c>
      <c r="C250" s="1">
        <v>7.1460137882269681E-2</v>
      </c>
      <c r="D250" s="3">
        <v>6.1868426479686532E-3</v>
      </c>
      <c r="E250" s="3" t="str">
        <f t="shared" si="31"/>
        <v>עליה משמעותית</v>
      </c>
      <c r="F250" s="3" t="str">
        <f t="shared" si="32"/>
        <v>עודף קטן</v>
      </c>
      <c r="G250" s="1">
        <v>0.11088895017466438</v>
      </c>
      <c r="H250" s="3">
        <v>8.8131245215880179E-3</v>
      </c>
      <c r="I250" s="3" t="str">
        <f t="shared" si="33"/>
        <v>עליה חריגה</v>
      </c>
      <c r="J250" s="3" t="str">
        <f t="shared" si="34"/>
        <v>עודף קטן</v>
      </c>
      <c r="K250" s="2">
        <v>-7.0200103097614708E-2</v>
      </c>
      <c r="L250" s="2">
        <v>-3.2155637316667506E-2</v>
      </c>
      <c r="M250" s="3" t="str">
        <f t="shared" si="35"/>
        <v>ירידה משמעותית</v>
      </c>
      <c r="N250" s="3" t="str">
        <f t="shared" si="36"/>
        <v>גרעון גדול</v>
      </c>
      <c r="O250" t="b">
        <f t="shared" si="37"/>
        <v>0</v>
      </c>
      <c r="P250" t="b">
        <f t="shared" si="38"/>
        <v>0</v>
      </c>
      <c r="Q250" t="b">
        <f t="shared" si="39"/>
        <v>0</v>
      </c>
      <c r="R250">
        <f t="shared" si="40"/>
        <v>3</v>
      </c>
    </row>
    <row r="251" spans="1:18" hidden="1" x14ac:dyDescent="0.25">
      <c r="A251" s="7" t="s">
        <v>249</v>
      </c>
      <c r="B251" s="5" t="s">
        <v>304</v>
      </c>
      <c r="C251" s="1"/>
      <c r="D251" s="3"/>
      <c r="E251" s="3" t="str">
        <f t="shared" si="31"/>
        <v/>
      </c>
      <c r="F251" s="3" t="str">
        <f t="shared" si="32"/>
        <v>עודף קטן</v>
      </c>
      <c r="G251" s="1">
        <v>3.171272603207087E-2</v>
      </c>
      <c r="H251" s="3">
        <v>4.2907455480414693E-3</v>
      </c>
      <c r="I251" s="3" t="str">
        <f t="shared" si="33"/>
        <v>עליה גדולה</v>
      </c>
      <c r="J251" s="3" t="str">
        <f t="shared" si="34"/>
        <v>עודף קטן</v>
      </c>
      <c r="K251" s="2">
        <v>3.3701520979638744E-3</v>
      </c>
      <c r="L251" s="2">
        <v>3.3676250769366042E-3</v>
      </c>
      <c r="M251" s="3" t="str">
        <f t="shared" si="35"/>
        <v>תוספת קטנה</v>
      </c>
      <c r="N251" s="3" t="str">
        <f t="shared" si="36"/>
        <v>עודף קטן</v>
      </c>
      <c r="O251" t="b">
        <f t="shared" si="37"/>
        <v>0</v>
      </c>
      <c r="P251" t="b">
        <f t="shared" si="38"/>
        <v>0</v>
      </c>
      <c r="Q251" t="b">
        <f t="shared" si="39"/>
        <v>0</v>
      </c>
      <c r="R251">
        <f t="shared" si="40"/>
        <v>2</v>
      </c>
    </row>
    <row r="252" spans="1:18" hidden="1" x14ac:dyDescent="0.25">
      <c r="A252" s="7" t="s">
        <v>250</v>
      </c>
      <c r="B252" s="5" t="s">
        <v>304</v>
      </c>
      <c r="C252" s="1">
        <v>8.5182268328671817E-3</v>
      </c>
      <c r="D252" s="3">
        <v>3.1056458127636656E-3</v>
      </c>
      <c r="E252" s="3" t="str">
        <f t="shared" si="31"/>
        <v>תוספת קטנה</v>
      </c>
      <c r="F252" s="3" t="str">
        <f t="shared" si="32"/>
        <v>עודף קטן</v>
      </c>
      <c r="G252" s="1">
        <v>8.3005791792485573E-2</v>
      </c>
      <c r="H252" s="3">
        <v>6.6350364296227232E-2</v>
      </c>
      <c r="I252" s="3" t="str">
        <f t="shared" si="33"/>
        <v>עליה משמעותית</v>
      </c>
      <c r="J252" s="3" t="str">
        <f t="shared" si="34"/>
        <v>עודף משמעותי</v>
      </c>
      <c r="K252" s="2"/>
      <c r="L252" s="2"/>
      <c r="M252" s="3" t="str">
        <f t="shared" si="35"/>
        <v/>
      </c>
      <c r="N252" s="3" t="str">
        <f t="shared" si="36"/>
        <v>עודף קטן</v>
      </c>
      <c r="O252" t="b">
        <f t="shared" si="37"/>
        <v>0</v>
      </c>
      <c r="P252" t="b">
        <f t="shared" si="38"/>
        <v>0</v>
      </c>
      <c r="Q252" t="b">
        <f t="shared" si="39"/>
        <v>0</v>
      </c>
      <c r="R252">
        <f t="shared" si="40"/>
        <v>2</v>
      </c>
    </row>
    <row r="253" spans="1:18" hidden="1" x14ac:dyDescent="0.25">
      <c r="A253" s="5" t="s">
        <v>251</v>
      </c>
      <c r="B253" s="5" t="s">
        <v>304</v>
      </c>
      <c r="C253" s="1">
        <v>-1.1577649830704195E-2</v>
      </c>
      <c r="D253" s="3">
        <v>5.367262853805231E-4</v>
      </c>
      <c r="E253" s="3" t="str">
        <f t="shared" si="31"/>
        <v>ירידה</v>
      </c>
      <c r="F253" s="3" t="str">
        <f t="shared" si="32"/>
        <v>עודף קטן</v>
      </c>
      <c r="G253" s="1">
        <v>1.1062350393252096E-2</v>
      </c>
      <c r="H253" s="3">
        <v>2.4802565938185242E-4</v>
      </c>
      <c r="I253" s="3" t="str">
        <f t="shared" si="33"/>
        <v>עליה</v>
      </c>
      <c r="J253" s="3" t="str">
        <f t="shared" si="34"/>
        <v>עודף קטן</v>
      </c>
      <c r="K253" s="2">
        <v>-5.5673527012249147E-2</v>
      </c>
      <c r="L253" s="2">
        <v>1.8933011451714693E-3</v>
      </c>
      <c r="M253" s="3" t="str">
        <f t="shared" si="35"/>
        <v>ירידה משמעותית</v>
      </c>
      <c r="N253" s="3" t="str">
        <f t="shared" si="36"/>
        <v>עודף קטן</v>
      </c>
      <c r="O253" t="b">
        <f t="shared" si="37"/>
        <v>0</v>
      </c>
      <c r="P253" t="b">
        <f t="shared" si="38"/>
        <v>0</v>
      </c>
      <c r="Q253" t="b">
        <f t="shared" si="39"/>
        <v>0</v>
      </c>
      <c r="R253">
        <f t="shared" si="40"/>
        <v>3</v>
      </c>
    </row>
    <row r="254" spans="1:18" x14ac:dyDescent="0.25">
      <c r="A254" s="5" t="s">
        <v>252</v>
      </c>
      <c r="B254" s="5" t="s">
        <v>305</v>
      </c>
      <c r="C254" s="1">
        <v>-7.83939472721773E-3</v>
      </c>
      <c r="D254" s="3">
        <v>1.6136208152101302E-3</v>
      </c>
      <c r="E254" s="3" t="str">
        <f t="shared" si="31"/>
        <v>פספוס קטן</v>
      </c>
      <c r="F254" s="3" t="str">
        <f t="shared" si="32"/>
        <v>עודף קטן</v>
      </c>
      <c r="G254" s="1">
        <v>-1.5704813631051917E-2</v>
      </c>
      <c r="H254" s="3">
        <v>1.5434358935143722E-3</v>
      </c>
      <c r="I254" s="3" t="str">
        <f t="shared" si="33"/>
        <v>ירידה</v>
      </c>
      <c r="J254" s="3" t="str">
        <f t="shared" si="34"/>
        <v>עודף קטן</v>
      </c>
      <c r="K254" s="2">
        <v>-1.4321710411521194E-2</v>
      </c>
      <c r="L254" s="2">
        <v>1.9214752403897153E-3</v>
      </c>
      <c r="M254" s="3" t="str">
        <f t="shared" si="35"/>
        <v>ירידה</v>
      </c>
      <c r="N254" s="3" t="str">
        <f t="shared" si="36"/>
        <v>עודף קטן</v>
      </c>
      <c r="O254" t="b">
        <f t="shared" si="37"/>
        <v>0</v>
      </c>
      <c r="P254" t="b">
        <f t="shared" si="38"/>
        <v>0</v>
      </c>
      <c r="Q254" t="b">
        <f t="shared" si="39"/>
        <v>0</v>
      </c>
      <c r="R254">
        <f t="shared" si="40"/>
        <v>3</v>
      </c>
    </row>
    <row r="255" spans="1:18" hidden="1" x14ac:dyDescent="0.25">
      <c r="A255" s="5" t="s">
        <v>253</v>
      </c>
      <c r="B255" s="5" t="s">
        <v>304</v>
      </c>
      <c r="C255" s="1">
        <v>2.7339176300742229E-2</v>
      </c>
      <c r="D255" s="3">
        <v>3.5297762630845156E-3</v>
      </c>
      <c r="E255" s="3" t="str">
        <f t="shared" si="31"/>
        <v>עליה גדולה</v>
      </c>
      <c r="F255" s="3" t="str">
        <f t="shared" si="32"/>
        <v>עודף קטן</v>
      </c>
      <c r="G255" s="1">
        <v>3.2670137379102959E-2</v>
      </c>
      <c r="H255" s="3">
        <v>1.9437142239368179E-2</v>
      </c>
      <c r="I255" s="3" t="str">
        <f t="shared" si="33"/>
        <v>עליה גדולה</v>
      </c>
      <c r="J255" s="3" t="str">
        <f t="shared" si="34"/>
        <v>עודף</v>
      </c>
      <c r="K255" s="2">
        <v>8.1054320306820804E-2</v>
      </c>
      <c r="L255" s="2">
        <v>2.3825258251886892E-2</v>
      </c>
      <c r="M255" s="3" t="str">
        <f t="shared" si="35"/>
        <v>עליה משמעותית</v>
      </c>
      <c r="N255" s="3" t="str">
        <f t="shared" si="36"/>
        <v>עודף גדול</v>
      </c>
      <c r="O255" t="b">
        <f t="shared" si="37"/>
        <v>0</v>
      </c>
      <c r="P255" t="b">
        <f t="shared" si="38"/>
        <v>0</v>
      </c>
      <c r="Q255" t="b">
        <f t="shared" si="39"/>
        <v>0</v>
      </c>
      <c r="R255">
        <f t="shared" si="40"/>
        <v>3</v>
      </c>
    </row>
    <row r="256" spans="1:18" hidden="1" x14ac:dyDescent="0.25">
      <c r="A256" s="5" t="s">
        <v>254</v>
      </c>
      <c r="B256" s="5" t="s">
        <v>304</v>
      </c>
      <c r="C256" s="1">
        <v>1.8298501765435571E-2</v>
      </c>
      <c r="D256" s="3">
        <v>6.3257034416512429E-4</v>
      </c>
      <c r="E256" s="3" t="str">
        <f t="shared" si="31"/>
        <v>עליה</v>
      </c>
      <c r="F256" s="3" t="str">
        <f t="shared" si="32"/>
        <v>עודף קטן</v>
      </c>
      <c r="G256" s="1">
        <v>0.10009157771227417</v>
      </c>
      <c r="H256" s="3">
        <v>3.2517787229614597E-4</v>
      </c>
      <c r="I256" s="3" t="str">
        <f t="shared" si="33"/>
        <v>עליה חריגה</v>
      </c>
      <c r="J256" s="3" t="str">
        <f t="shared" si="34"/>
        <v>עודף קטן</v>
      </c>
      <c r="K256" s="2">
        <v>-7.8290946083418134E-2</v>
      </c>
      <c r="L256" s="2">
        <v>1.7659264491633924E-4</v>
      </c>
      <c r="M256" s="3" t="str">
        <f t="shared" si="35"/>
        <v>ירידה משמעותית</v>
      </c>
      <c r="N256" s="3" t="str">
        <f t="shared" si="36"/>
        <v>עודף קטן</v>
      </c>
      <c r="O256" t="b">
        <f t="shared" si="37"/>
        <v>0</v>
      </c>
      <c r="P256" t="b">
        <f t="shared" si="38"/>
        <v>0</v>
      </c>
      <c r="Q256" t="b">
        <f t="shared" si="39"/>
        <v>0</v>
      </c>
      <c r="R256">
        <f t="shared" si="40"/>
        <v>3</v>
      </c>
    </row>
    <row r="257" spans="1:18" ht="15.75" thickBot="1" x14ac:dyDescent="0.3">
      <c r="A257" s="17" t="s">
        <v>255</v>
      </c>
      <c r="B257" s="7" t="s">
        <v>305</v>
      </c>
      <c r="C257" s="1">
        <v>1.3581390317935593E-2</v>
      </c>
      <c r="D257" s="3">
        <v>3.3908705279726808E-2</v>
      </c>
      <c r="E257" s="3" t="str">
        <f t="shared" si="31"/>
        <v>עליה</v>
      </c>
      <c r="F257" s="3" t="str">
        <f t="shared" si="32"/>
        <v>עודף גדול</v>
      </c>
      <c r="G257" s="1">
        <v>-2.5338183007069803E-3</v>
      </c>
      <c r="H257" s="3">
        <v>6.8286420562406965E-5</v>
      </c>
      <c r="I257" s="3" t="str">
        <f t="shared" si="33"/>
        <v>פספוס קטן</v>
      </c>
      <c r="J257" s="3" t="str">
        <f t="shared" si="34"/>
        <v>עודף קטן</v>
      </c>
      <c r="K257" s="2">
        <v>-5.5899143672692997E-3</v>
      </c>
      <c r="L257" s="2">
        <v>5.9801459155603396E-5</v>
      </c>
      <c r="M257" s="3" t="str">
        <f t="shared" si="35"/>
        <v>פספוס קטן</v>
      </c>
      <c r="N257" s="3" t="str">
        <f t="shared" si="36"/>
        <v>עודף קטן</v>
      </c>
      <c r="O257" t="b">
        <f t="shared" si="37"/>
        <v>0</v>
      </c>
      <c r="P257" t="b">
        <f t="shared" si="38"/>
        <v>0</v>
      </c>
      <c r="Q257" t="b">
        <f t="shared" si="39"/>
        <v>0</v>
      </c>
      <c r="R257">
        <f t="shared" si="40"/>
        <v>3</v>
      </c>
    </row>
    <row r="264" spans="1:18" x14ac:dyDescent="0.25">
      <c r="C264" s="1"/>
    </row>
    <row r="265" spans="1:18" x14ac:dyDescent="0.25">
      <c r="C265" s="1"/>
    </row>
    <row r="266" spans="1:18" x14ac:dyDescent="0.25">
      <c r="C266" s="1"/>
      <c r="I266" t="s">
        <v>276</v>
      </c>
      <c r="J266" t="s">
        <v>277</v>
      </c>
      <c r="K266">
        <v>2017</v>
      </c>
      <c r="L266">
        <v>2016</v>
      </c>
      <c r="M266">
        <v>2015</v>
      </c>
    </row>
    <row r="267" spans="1:18" x14ac:dyDescent="0.25">
      <c r="C267" s="1"/>
      <c r="G267" s="19">
        <v>-1</v>
      </c>
      <c r="H267" s="19">
        <v>-0.1</v>
      </c>
      <c r="I267" t="s">
        <v>257</v>
      </c>
      <c r="J267" t="s">
        <v>267</v>
      </c>
      <c r="K267">
        <f>COUNTIFS(E$3:E$257,$J267,F$3:F$257,$I267)</f>
        <v>0</v>
      </c>
      <c r="L267">
        <f>COUNTIFS(I$3:I$257,$J267,J$3:J$257,$I267)</f>
        <v>0</v>
      </c>
      <c r="M267">
        <f>COUNTIFS(M$3:M$257,$J267,N$3:N$257,$I267)</f>
        <v>1</v>
      </c>
    </row>
    <row r="268" spans="1:18" x14ac:dyDescent="0.25">
      <c r="C268" s="1"/>
      <c r="G268" s="19">
        <v>-0.1</v>
      </c>
      <c r="H268" s="19">
        <v>-0.05</v>
      </c>
      <c r="I268" t="s">
        <v>256</v>
      </c>
      <c r="J268" t="s">
        <v>268</v>
      </c>
      <c r="K268">
        <f t="shared" ref="K268:K276" si="41">COUNTIFS(E$3:E$257,$J268,F$3:F$257,$I268)</f>
        <v>1</v>
      </c>
      <c r="L268">
        <f t="shared" ref="L268:L276" si="42">COUNTIFS(I$3:I$257,$J268,J$3:J$257,$I268)</f>
        <v>1</v>
      </c>
      <c r="M268">
        <f t="shared" ref="M268:M276" si="43">COUNTIFS(M$3:M$257,$J268,N$3:N$257,$I268)</f>
        <v>2</v>
      </c>
    </row>
    <row r="269" spans="1:18" x14ac:dyDescent="0.25">
      <c r="C269" s="1"/>
      <c r="G269" s="19">
        <v>-0.05</v>
      </c>
      <c r="H269" s="19">
        <v>-0.02</v>
      </c>
      <c r="I269" t="s">
        <v>258</v>
      </c>
      <c r="J269" t="s">
        <v>269</v>
      </c>
      <c r="K269">
        <f t="shared" si="41"/>
        <v>4</v>
      </c>
      <c r="L269">
        <f t="shared" si="42"/>
        <v>2</v>
      </c>
      <c r="M269">
        <f t="shared" si="43"/>
        <v>6</v>
      </c>
    </row>
    <row r="270" spans="1:18" x14ac:dyDescent="0.25">
      <c r="C270" s="1"/>
      <c r="G270" s="19">
        <v>-0.02</v>
      </c>
      <c r="H270" s="19">
        <v>-0.01</v>
      </c>
      <c r="I270" t="s">
        <v>259</v>
      </c>
      <c r="J270" t="s">
        <v>266</v>
      </c>
      <c r="K270">
        <f t="shared" si="41"/>
        <v>0</v>
      </c>
      <c r="L270">
        <f t="shared" si="42"/>
        <v>1</v>
      </c>
      <c r="M270">
        <f t="shared" si="43"/>
        <v>5</v>
      </c>
    </row>
    <row r="271" spans="1:18" x14ac:dyDescent="0.25">
      <c r="C271" s="1"/>
      <c r="G271" s="19">
        <v>-0.01</v>
      </c>
      <c r="H271" s="19">
        <v>0</v>
      </c>
      <c r="I271" t="s">
        <v>260</v>
      </c>
      <c r="J271" t="s">
        <v>270</v>
      </c>
      <c r="K271">
        <f t="shared" si="41"/>
        <v>1</v>
      </c>
      <c r="L271">
        <f t="shared" si="42"/>
        <v>2</v>
      </c>
      <c r="M271">
        <f t="shared" si="43"/>
        <v>3</v>
      </c>
    </row>
    <row r="272" spans="1:18" x14ac:dyDescent="0.25">
      <c r="C272" s="1"/>
      <c r="G272" s="19">
        <v>0</v>
      </c>
      <c r="H272" s="19">
        <v>0.01</v>
      </c>
      <c r="I272" t="s">
        <v>261</v>
      </c>
      <c r="J272" t="s">
        <v>271</v>
      </c>
      <c r="K272">
        <f t="shared" si="41"/>
        <v>19</v>
      </c>
      <c r="L272">
        <f t="shared" si="42"/>
        <v>23</v>
      </c>
      <c r="M272">
        <f t="shared" si="43"/>
        <v>17</v>
      </c>
    </row>
    <row r="273" spans="3:18" x14ac:dyDescent="0.25">
      <c r="C273" s="1"/>
      <c r="G273" s="19">
        <v>0.01</v>
      </c>
      <c r="H273" s="19">
        <v>0.02</v>
      </c>
      <c r="I273" t="s">
        <v>262</v>
      </c>
      <c r="J273" t="s">
        <v>272</v>
      </c>
      <c r="K273">
        <f t="shared" si="41"/>
        <v>1</v>
      </c>
      <c r="L273">
        <f t="shared" si="42"/>
        <v>2</v>
      </c>
      <c r="M273">
        <f t="shared" si="43"/>
        <v>1</v>
      </c>
    </row>
    <row r="274" spans="3:18" x14ac:dyDescent="0.25">
      <c r="C274" s="1"/>
      <c r="G274" s="19">
        <v>0.02</v>
      </c>
      <c r="H274" s="19">
        <v>0.05</v>
      </c>
      <c r="I274" t="s">
        <v>263</v>
      </c>
      <c r="J274" t="s">
        <v>273</v>
      </c>
      <c r="K274">
        <f t="shared" si="41"/>
        <v>1</v>
      </c>
      <c r="L274">
        <f t="shared" si="42"/>
        <v>2</v>
      </c>
      <c r="M274">
        <f t="shared" si="43"/>
        <v>3</v>
      </c>
    </row>
    <row r="275" spans="3:18" x14ac:dyDescent="0.25">
      <c r="C275" s="1"/>
      <c r="G275" s="19">
        <v>0.05</v>
      </c>
      <c r="H275" s="19">
        <v>0.1</v>
      </c>
      <c r="I275" t="s">
        <v>264</v>
      </c>
      <c r="J275" t="s">
        <v>274</v>
      </c>
      <c r="K275">
        <f t="shared" si="41"/>
        <v>0</v>
      </c>
      <c r="L275">
        <f t="shared" si="42"/>
        <v>4</v>
      </c>
      <c r="M275">
        <f t="shared" si="43"/>
        <v>0</v>
      </c>
    </row>
    <row r="276" spans="3:18" x14ac:dyDescent="0.25">
      <c r="C276" s="1"/>
      <c r="G276" s="19">
        <v>0.1</v>
      </c>
      <c r="H276" s="19">
        <v>1</v>
      </c>
      <c r="I276" t="s">
        <v>265</v>
      </c>
      <c r="J276" t="s">
        <v>275</v>
      </c>
      <c r="K276">
        <f t="shared" si="41"/>
        <v>0</v>
      </c>
      <c r="L276">
        <f t="shared" si="42"/>
        <v>3</v>
      </c>
      <c r="M276">
        <f t="shared" si="43"/>
        <v>0</v>
      </c>
    </row>
    <row r="277" spans="3:18" x14ac:dyDescent="0.25">
      <c r="C277" s="1"/>
      <c r="E277" t="s">
        <v>278</v>
      </c>
    </row>
    <row r="278" spans="3:18" ht="15.75" thickBot="1" x14ac:dyDescent="0.3">
      <c r="C278" s="1"/>
      <c r="D278" t="s">
        <v>279</v>
      </c>
      <c r="E278">
        <v>2017</v>
      </c>
      <c r="F278" t="s">
        <v>267</v>
      </c>
      <c r="G278" t="s">
        <v>268</v>
      </c>
      <c r="H278" t="s">
        <v>269</v>
      </c>
      <c r="I278" t="s">
        <v>266</v>
      </c>
      <c r="J278" t="s">
        <v>270</v>
      </c>
      <c r="K278" t="s">
        <v>271</v>
      </c>
      <c r="L278" t="s">
        <v>272</v>
      </c>
      <c r="M278" t="s">
        <v>273</v>
      </c>
      <c r="N278" t="s">
        <v>274</v>
      </c>
      <c r="O278" t="s">
        <v>275</v>
      </c>
    </row>
    <row r="279" spans="3:18" x14ac:dyDescent="0.25">
      <c r="C279" s="1"/>
      <c r="E279" t="s">
        <v>257</v>
      </c>
      <c r="F279" s="20">
        <f>COUNTIFS($E$3:$E$257,F$278,$F$3:$F$257,$E279)</f>
        <v>0</v>
      </c>
      <c r="G279" s="21">
        <f t="shared" ref="G279:O288" si="44">COUNTIFS($E$3:$E$257,G$278,$F$3:$F$257,$E279)</f>
        <v>1</v>
      </c>
      <c r="H279" s="22">
        <f t="shared" si="44"/>
        <v>0</v>
      </c>
      <c r="I279">
        <f t="shared" si="44"/>
        <v>0</v>
      </c>
      <c r="J279">
        <f t="shared" si="44"/>
        <v>1</v>
      </c>
      <c r="K279">
        <f t="shared" si="44"/>
        <v>0</v>
      </c>
      <c r="L279" s="24">
        <f t="shared" si="44"/>
        <v>0</v>
      </c>
      <c r="M279" s="20">
        <f t="shared" si="44"/>
        <v>0</v>
      </c>
      <c r="N279" s="21">
        <f t="shared" si="44"/>
        <v>2</v>
      </c>
      <c r="O279" s="22">
        <f t="shared" si="44"/>
        <v>1</v>
      </c>
      <c r="P279">
        <f t="shared" ref="P279:P288" si="45">SUM(F279:O279)</f>
        <v>5</v>
      </c>
    </row>
    <row r="280" spans="3:18" x14ac:dyDescent="0.25">
      <c r="C280" s="1"/>
      <c r="E280" t="s">
        <v>256</v>
      </c>
      <c r="F280" s="23">
        <f t="shared" ref="F280:F288" si="46">COUNTIFS($E$3:$E$257,F$278,$F$3:$F$257,$E280)</f>
        <v>0</v>
      </c>
      <c r="G280" s="24">
        <f t="shared" si="44"/>
        <v>1</v>
      </c>
      <c r="H280" s="25">
        <f t="shared" si="44"/>
        <v>0</v>
      </c>
      <c r="I280">
        <f t="shared" si="44"/>
        <v>0</v>
      </c>
      <c r="J280">
        <f t="shared" si="44"/>
        <v>0</v>
      </c>
      <c r="K280">
        <f t="shared" si="44"/>
        <v>1</v>
      </c>
      <c r="L280" s="24">
        <f t="shared" si="44"/>
        <v>1</v>
      </c>
      <c r="M280" s="23">
        <f t="shared" si="44"/>
        <v>0</v>
      </c>
      <c r="N280" s="24">
        <f t="shared" si="44"/>
        <v>1</v>
      </c>
      <c r="O280" s="25">
        <f t="shared" si="44"/>
        <v>1</v>
      </c>
      <c r="P280">
        <f t="shared" si="45"/>
        <v>5</v>
      </c>
    </row>
    <row r="281" spans="3:18" ht="15.75" thickBot="1" x14ac:dyDescent="0.3">
      <c r="C281" s="1"/>
      <c r="E281" t="s">
        <v>258</v>
      </c>
      <c r="F281" s="26">
        <f t="shared" si="46"/>
        <v>0</v>
      </c>
      <c r="G281" s="27">
        <f t="shared" si="44"/>
        <v>1</v>
      </c>
      <c r="H281" s="28">
        <f t="shared" si="44"/>
        <v>4</v>
      </c>
      <c r="I281">
        <f t="shared" si="44"/>
        <v>1</v>
      </c>
      <c r="J281">
        <f t="shared" si="44"/>
        <v>4</v>
      </c>
      <c r="K281">
        <f t="shared" si="44"/>
        <v>3</v>
      </c>
      <c r="L281" s="24">
        <f t="shared" si="44"/>
        <v>5</v>
      </c>
      <c r="M281" s="26">
        <f t="shared" si="44"/>
        <v>3</v>
      </c>
      <c r="N281" s="27">
        <f t="shared" si="44"/>
        <v>3</v>
      </c>
      <c r="O281" s="28">
        <f t="shared" si="44"/>
        <v>1</v>
      </c>
      <c r="P281">
        <f t="shared" si="45"/>
        <v>25</v>
      </c>
    </row>
    <row r="282" spans="3:18" x14ac:dyDescent="0.25">
      <c r="C282" s="1"/>
      <c r="E282" t="s">
        <v>259</v>
      </c>
      <c r="F282">
        <f t="shared" si="46"/>
        <v>1</v>
      </c>
      <c r="G282">
        <f t="shared" si="44"/>
        <v>0</v>
      </c>
      <c r="H282">
        <f t="shared" si="44"/>
        <v>1</v>
      </c>
      <c r="I282" s="20">
        <f t="shared" si="44"/>
        <v>0</v>
      </c>
      <c r="J282" s="21">
        <f t="shared" si="44"/>
        <v>0</v>
      </c>
      <c r="K282" s="21">
        <f t="shared" si="44"/>
        <v>1</v>
      </c>
      <c r="L282" s="22">
        <f t="shared" si="44"/>
        <v>0</v>
      </c>
      <c r="M282" s="24">
        <f t="shared" si="44"/>
        <v>2</v>
      </c>
      <c r="N282" s="24">
        <f t="shared" si="44"/>
        <v>4</v>
      </c>
      <c r="O282" s="24">
        <f t="shared" si="44"/>
        <v>1</v>
      </c>
      <c r="P282">
        <f t="shared" si="45"/>
        <v>10</v>
      </c>
    </row>
    <row r="283" spans="3:18" x14ac:dyDescent="0.25">
      <c r="C283" s="1"/>
      <c r="E283" t="s">
        <v>260</v>
      </c>
      <c r="F283">
        <f t="shared" si="46"/>
        <v>0</v>
      </c>
      <c r="G283">
        <f t="shared" si="44"/>
        <v>0</v>
      </c>
      <c r="H283">
        <f t="shared" si="44"/>
        <v>1</v>
      </c>
      <c r="I283" s="23">
        <f t="shared" si="44"/>
        <v>2</v>
      </c>
      <c r="J283" s="24">
        <f t="shared" si="44"/>
        <v>1</v>
      </c>
      <c r="K283" s="24">
        <f t="shared" si="44"/>
        <v>3</v>
      </c>
      <c r="L283" s="25">
        <f t="shared" si="44"/>
        <v>0</v>
      </c>
      <c r="M283" s="24">
        <f t="shared" si="44"/>
        <v>16</v>
      </c>
      <c r="N283" s="24">
        <f t="shared" si="44"/>
        <v>6</v>
      </c>
      <c r="O283" s="24">
        <f t="shared" si="44"/>
        <v>4</v>
      </c>
      <c r="P283">
        <f t="shared" si="45"/>
        <v>33</v>
      </c>
      <c r="Q283" s="32">
        <f>SUM(F282:O283)/F299</f>
        <v>0.17551020408163265</v>
      </c>
      <c r="R283" s="1">
        <f>SUM(F282:L283)/F299</f>
        <v>4.0816326530612242E-2</v>
      </c>
    </row>
    <row r="284" spans="3:18" x14ac:dyDescent="0.25">
      <c r="C284" s="1"/>
      <c r="E284" t="s">
        <v>261</v>
      </c>
      <c r="F284">
        <f t="shared" si="46"/>
        <v>2</v>
      </c>
      <c r="G284">
        <f t="shared" si="44"/>
        <v>2</v>
      </c>
      <c r="H284">
        <f t="shared" si="44"/>
        <v>11</v>
      </c>
      <c r="I284" s="23">
        <f t="shared" si="44"/>
        <v>4</v>
      </c>
      <c r="J284" s="24">
        <f t="shared" si="44"/>
        <v>12</v>
      </c>
      <c r="K284" s="24">
        <f t="shared" si="44"/>
        <v>19</v>
      </c>
      <c r="L284" s="25">
        <f t="shared" si="44"/>
        <v>17</v>
      </c>
      <c r="M284" s="24">
        <f t="shared" si="44"/>
        <v>32</v>
      </c>
      <c r="N284" s="24">
        <f t="shared" si="44"/>
        <v>22</v>
      </c>
      <c r="O284" s="24">
        <f t="shared" si="44"/>
        <v>11</v>
      </c>
      <c r="P284">
        <f>SUM(F284:O284)</f>
        <v>132</v>
      </c>
    </row>
    <row r="285" spans="3:18" ht="15.75" thickBot="1" x14ac:dyDescent="0.3">
      <c r="C285" s="1"/>
      <c r="E285" t="s">
        <v>262</v>
      </c>
      <c r="F285">
        <f t="shared" si="46"/>
        <v>0</v>
      </c>
      <c r="G285">
        <f t="shared" si="44"/>
        <v>0</v>
      </c>
      <c r="H285">
        <f t="shared" si="44"/>
        <v>0</v>
      </c>
      <c r="I285" s="26">
        <f t="shared" si="44"/>
        <v>1</v>
      </c>
      <c r="J285" s="27">
        <f t="shared" si="44"/>
        <v>1</v>
      </c>
      <c r="K285" s="27">
        <f t="shared" si="44"/>
        <v>2</v>
      </c>
      <c r="L285" s="28">
        <f t="shared" si="44"/>
        <v>1</v>
      </c>
      <c r="M285" s="24">
        <f t="shared" si="44"/>
        <v>8</v>
      </c>
      <c r="N285" s="24">
        <f t="shared" si="44"/>
        <v>4</v>
      </c>
      <c r="O285" s="24">
        <f t="shared" si="44"/>
        <v>4</v>
      </c>
      <c r="P285">
        <f t="shared" si="45"/>
        <v>21</v>
      </c>
    </row>
    <row r="286" spans="3:18" x14ac:dyDescent="0.25">
      <c r="C286" s="1"/>
      <c r="E286" t="s">
        <v>263</v>
      </c>
      <c r="F286" s="20">
        <f t="shared" si="46"/>
        <v>1</v>
      </c>
      <c r="G286" s="21">
        <f t="shared" si="44"/>
        <v>0</v>
      </c>
      <c r="H286" s="22">
        <f t="shared" si="44"/>
        <v>2</v>
      </c>
      <c r="I286">
        <f t="shared" si="44"/>
        <v>2</v>
      </c>
      <c r="J286">
        <f t="shared" si="44"/>
        <v>1</v>
      </c>
      <c r="K286">
        <f t="shared" si="44"/>
        <v>1</v>
      </c>
      <c r="L286" s="24">
        <f t="shared" si="44"/>
        <v>1</v>
      </c>
      <c r="M286" s="20">
        <f t="shared" si="44"/>
        <v>1</v>
      </c>
      <c r="N286" s="21">
        <f t="shared" si="44"/>
        <v>2</v>
      </c>
      <c r="O286" s="22">
        <f t="shared" si="44"/>
        <v>0</v>
      </c>
      <c r="P286">
        <f t="shared" si="45"/>
        <v>11</v>
      </c>
      <c r="Q286" s="32">
        <f>SUM(F284:O288)/F299</f>
        <v>0.68163265306122445</v>
      </c>
      <c r="R286" s="19">
        <f>1-Q286-Q283</f>
        <v>0.1428571428571429</v>
      </c>
    </row>
    <row r="287" spans="3:18" x14ac:dyDescent="0.25">
      <c r="C287" s="1"/>
      <c r="E287" t="s">
        <v>264</v>
      </c>
      <c r="F287" s="23">
        <f t="shared" si="46"/>
        <v>0</v>
      </c>
      <c r="G287" s="24">
        <f t="shared" si="44"/>
        <v>0</v>
      </c>
      <c r="H287" s="25">
        <f t="shared" si="44"/>
        <v>0</v>
      </c>
      <c r="I287">
        <f t="shared" si="44"/>
        <v>0</v>
      </c>
      <c r="J287">
        <f t="shared" si="44"/>
        <v>0</v>
      </c>
      <c r="K287">
        <f t="shared" si="44"/>
        <v>0</v>
      </c>
      <c r="L287" s="24">
        <f t="shared" si="44"/>
        <v>0</v>
      </c>
      <c r="M287" s="23">
        <f t="shared" si="44"/>
        <v>2</v>
      </c>
      <c r="N287" s="24">
        <f t="shared" si="44"/>
        <v>0</v>
      </c>
      <c r="O287" s="25">
        <f t="shared" si="44"/>
        <v>0</v>
      </c>
      <c r="P287">
        <f t="shared" si="45"/>
        <v>2</v>
      </c>
    </row>
    <row r="288" spans="3:18" ht="15.75" thickBot="1" x14ac:dyDescent="0.3">
      <c r="C288" s="1"/>
      <c r="E288" t="s">
        <v>265</v>
      </c>
      <c r="F288" s="26">
        <f t="shared" si="46"/>
        <v>0</v>
      </c>
      <c r="G288" s="27">
        <f t="shared" si="44"/>
        <v>0</v>
      </c>
      <c r="H288" s="28">
        <f t="shared" si="44"/>
        <v>0</v>
      </c>
      <c r="I288">
        <f t="shared" si="44"/>
        <v>0</v>
      </c>
      <c r="J288">
        <f t="shared" si="44"/>
        <v>1</v>
      </c>
      <c r="K288">
        <f t="shared" si="44"/>
        <v>0</v>
      </c>
      <c r="L288" s="24">
        <f t="shared" si="44"/>
        <v>0</v>
      </c>
      <c r="M288" s="26">
        <f t="shared" si="44"/>
        <v>0</v>
      </c>
      <c r="N288" s="27">
        <f t="shared" si="44"/>
        <v>0</v>
      </c>
      <c r="O288" s="28">
        <f t="shared" si="44"/>
        <v>0</v>
      </c>
      <c r="P288">
        <f t="shared" si="45"/>
        <v>1</v>
      </c>
    </row>
    <row r="289" spans="3:17" x14ac:dyDescent="0.25">
      <c r="C289" s="1"/>
      <c r="F289">
        <f t="shared" ref="F289:N289" si="47">SUM(F279:F288)</f>
        <v>4</v>
      </c>
      <c r="G289">
        <f t="shared" si="47"/>
        <v>5</v>
      </c>
      <c r="H289">
        <f t="shared" si="47"/>
        <v>19</v>
      </c>
      <c r="I289">
        <f t="shared" si="47"/>
        <v>10</v>
      </c>
      <c r="J289">
        <f t="shared" si="47"/>
        <v>21</v>
      </c>
      <c r="K289">
        <f t="shared" si="47"/>
        <v>30</v>
      </c>
      <c r="L289">
        <f t="shared" si="47"/>
        <v>25</v>
      </c>
      <c r="M289">
        <f t="shared" si="47"/>
        <v>64</v>
      </c>
      <c r="N289">
        <f t="shared" si="47"/>
        <v>44</v>
      </c>
      <c r="O289">
        <f>SUM(O279:O288)</f>
        <v>23</v>
      </c>
    </row>
    <row r="290" spans="3:17" x14ac:dyDescent="0.25">
      <c r="C290" s="1"/>
      <c r="J290" s="1">
        <f>SUM(I289:L289)/F299</f>
        <v>0.3510204081632653</v>
      </c>
    </row>
    <row r="291" spans="3:17" x14ac:dyDescent="0.25">
      <c r="C291" s="1"/>
      <c r="E291" t="s">
        <v>280</v>
      </c>
      <c r="F291">
        <f>SUM(F279:H281)</f>
        <v>7</v>
      </c>
      <c r="J291" s="1">
        <f>SUM(I279:L283)/SUM(I279:L288)</f>
        <v>0.26744186046511625</v>
      </c>
      <c r="K291" s="1">
        <f>SUM(I282:L283)/SUM(I279:L283)</f>
        <v>0.30434782608695654</v>
      </c>
    </row>
    <row r="292" spans="3:17" x14ac:dyDescent="0.25">
      <c r="C292" s="1"/>
      <c r="E292" t="s">
        <v>281</v>
      </c>
      <c r="F292">
        <f>SUM(F286:H288)</f>
        <v>3</v>
      </c>
    </row>
    <row r="293" spans="3:17" x14ac:dyDescent="0.25">
      <c r="C293" s="1"/>
      <c r="E293" t="s">
        <v>282</v>
      </c>
      <c r="F293">
        <f>SUM(M279:O281)</f>
        <v>12</v>
      </c>
      <c r="K293">
        <f>SUM(I282:L285)</f>
        <v>64</v>
      </c>
    </row>
    <row r="294" spans="3:17" x14ac:dyDescent="0.25">
      <c r="C294" s="1"/>
      <c r="E294" t="s">
        <v>283</v>
      </c>
      <c r="F294">
        <f>SUM(M286:O288)</f>
        <v>5</v>
      </c>
    </row>
    <row r="295" spans="3:17" x14ac:dyDescent="0.25">
      <c r="C295" s="1"/>
      <c r="D295" t="s">
        <v>296</v>
      </c>
      <c r="E295" t="s">
        <v>284</v>
      </c>
      <c r="F295">
        <f>SUM(K279:O283)</f>
        <v>59</v>
      </c>
      <c r="G295" s="1">
        <f>F293/F295</f>
        <v>0.20338983050847459</v>
      </c>
      <c r="H295" s="2">
        <f>F295/$F$299</f>
        <v>0.24081632653061225</v>
      </c>
      <c r="I295" t="s">
        <v>299</v>
      </c>
      <c r="J295" s="30">
        <f>H295+H296</f>
        <v>0.3183673469387755</v>
      </c>
    </row>
    <row r="296" spans="3:17" x14ac:dyDescent="0.25">
      <c r="C296" s="1"/>
      <c r="D296" t="s">
        <v>297</v>
      </c>
      <c r="E296" t="s">
        <v>285</v>
      </c>
      <c r="F296">
        <f>SUM(F279:J283)</f>
        <v>19</v>
      </c>
      <c r="G296" s="1">
        <f>F291/F296</f>
        <v>0.36842105263157893</v>
      </c>
      <c r="H296" s="2">
        <f t="shared" ref="H296:H298" si="48">F296/$F$299</f>
        <v>7.7551020408163265E-2</v>
      </c>
      <c r="I296" t="s">
        <v>302</v>
      </c>
      <c r="J296" s="30">
        <f>H295+H297</f>
        <v>0.75918367346938775</v>
      </c>
    </row>
    <row r="297" spans="3:17" x14ac:dyDescent="0.25">
      <c r="C297" s="1"/>
      <c r="D297" t="s">
        <v>295</v>
      </c>
      <c r="E297" t="s">
        <v>286</v>
      </c>
      <c r="F297">
        <f>SUM(K284:O288)</f>
        <v>127</v>
      </c>
      <c r="G297" s="1">
        <f>F294/F297</f>
        <v>3.937007874015748E-2</v>
      </c>
      <c r="H297" s="2">
        <f t="shared" si="48"/>
        <v>0.51836734693877551</v>
      </c>
      <c r="I297" t="s">
        <v>300</v>
      </c>
      <c r="J297" s="30">
        <f>H297+H298</f>
        <v>0.68163265306122445</v>
      </c>
      <c r="K297" s="1">
        <f>$G$321/F299</f>
        <v>0.11836734693877551</v>
      </c>
    </row>
    <row r="298" spans="3:17" x14ac:dyDescent="0.25">
      <c r="C298" s="1"/>
      <c r="D298" t="s">
        <v>298</v>
      </c>
      <c r="E298" t="s">
        <v>287</v>
      </c>
      <c r="F298">
        <f>SUM(F284:J288)</f>
        <v>40</v>
      </c>
      <c r="G298" s="1">
        <f>F292/F298</f>
        <v>7.4999999999999997E-2</v>
      </c>
      <c r="H298" s="2">
        <f t="shared" si="48"/>
        <v>0.16326530612244897</v>
      </c>
      <c r="I298" t="s">
        <v>301</v>
      </c>
      <c r="J298" s="30">
        <f>H296+H298</f>
        <v>0.24081632653061225</v>
      </c>
    </row>
    <row r="299" spans="3:17" x14ac:dyDescent="0.25">
      <c r="C299" s="1"/>
      <c r="F299">
        <f>SUM(F295:F298)</f>
        <v>245</v>
      </c>
    </row>
    <row r="300" spans="3:17" ht="15.75" thickBot="1" x14ac:dyDescent="0.3">
      <c r="C300" s="1"/>
      <c r="E300">
        <v>2016</v>
      </c>
      <c r="F300" t="s">
        <v>267</v>
      </c>
      <c r="G300" t="s">
        <v>268</v>
      </c>
      <c r="H300" t="s">
        <v>269</v>
      </c>
      <c r="I300" t="s">
        <v>266</v>
      </c>
      <c r="J300" t="s">
        <v>270</v>
      </c>
      <c r="K300" t="s">
        <v>271</v>
      </c>
      <c r="L300" t="s">
        <v>272</v>
      </c>
      <c r="M300" t="s">
        <v>273</v>
      </c>
      <c r="N300" t="s">
        <v>274</v>
      </c>
      <c r="O300" t="s">
        <v>275</v>
      </c>
    </row>
    <row r="301" spans="3:17" x14ac:dyDescent="0.25">
      <c r="C301" s="1"/>
      <c r="E301" t="s">
        <v>257</v>
      </c>
      <c r="F301" s="20">
        <f>COUNTIFS($I$3:$I$257,F$300,$J$3:$J$257,$E301)</f>
        <v>0</v>
      </c>
      <c r="G301" s="21">
        <f t="shared" ref="G301:O310" si="49">COUNTIFS($I$3:$I$257,G$300,$J$3:$J$257,$E301)</f>
        <v>0</v>
      </c>
      <c r="H301" s="22">
        <f t="shared" si="49"/>
        <v>0</v>
      </c>
      <c r="I301">
        <f t="shared" si="49"/>
        <v>0</v>
      </c>
      <c r="J301">
        <f t="shared" si="49"/>
        <v>0</v>
      </c>
      <c r="K301">
        <f t="shared" si="49"/>
        <v>0</v>
      </c>
      <c r="L301" s="24">
        <f t="shared" si="49"/>
        <v>0</v>
      </c>
      <c r="M301" s="20">
        <f t="shared" si="49"/>
        <v>0</v>
      </c>
      <c r="N301" s="21">
        <f t="shared" si="49"/>
        <v>0</v>
      </c>
      <c r="O301" s="22">
        <f t="shared" si="49"/>
        <v>3</v>
      </c>
      <c r="P301">
        <f t="shared" ref="P301:P305" si="50">SUM(F301:O301)</f>
        <v>3</v>
      </c>
    </row>
    <row r="302" spans="3:17" x14ac:dyDescent="0.25">
      <c r="C302" s="1"/>
      <c r="E302" t="s">
        <v>256</v>
      </c>
      <c r="F302" s="23">
        <f t="shared" ref="F302:F310" si="51">COUNTIFS($I$3:$I$257,F$300,$J$3:$J$257,$E302)</f>
        <v>0</v>
      </c>
      <c r="G302" s="24">
        <f t="shared" si="49"/>
        <v>1</v>
      </c>
      <c r="H302" s="25">
        <f t="shared" si="49"/>
        <v>0</v>
      </c>
      <c r="I302">
        <f t="shared" si="49"/>
        <v>0</v>
      </c>
      <c r="J302">
        <f t="shared" si="49"/>
        <v>0</v>
      </c>
      <c r="K302">
        <f t="shared" si="49"/>
        <v>1</v>
      </c>
      <c r="L302" s="24">
        <f t="shared" si="49"/>
        <v>0</v>
      </c>
      <c r="M302" s="23">
        <f t="shared" si="49"/>
        <v>0</v>
      </c>
      <c r="N302" s="24">
        <f t="shared" si="49"/>
        <v>1</v>
      </c>
      <c r="O302" s="25">
        <f t="shared" si="49"/>
        <v>1</v>
      </c>
      <c r="P302">
        <f t="shared" si="50"/>
        <v>4</v>
      </c>
    </row>
    <row r="303" spans="3:17" ht="15.75" thickBot="1" x14ac:dyDescent="0.3">
      <c r="C303" s="1"/>
      <c r="E303" t="s">
        <v>258</v>
      </c>
      <c r="F303" s="26">
        <f t="shared" si="51"/>
        <v>1</v>
      </c>
      <c r="G303" s="27">
        <f t="shared" si="49"/>
        <v>0</v>
      </c>
      <c r="H303" s="28">
        <f t="shared" si="49"/>
        <v>2</v>
      </c>
      <c r="I303">
        <f t="shared" si="49"/>
        <v>1</v>
      </c>
      <c r="J303">
        <f t="shared" si="49"/>
        <v>0</v>
      </c>
      <c r="K303">
        <f t="shared" si="49"/>
        <v>0</v>
      </c>
      <c r="L303" s="24">
        <f t="shared" si="49"/>
        <v>3</v>
      </c>
      <c r="M303" s="26">
        <f t="shared" si="49"/>
        <v>6</v>
      </c>
      <c r="N303" s="27">
        <f t="shared" si="49"/>
        <v>2</v>
      </c>
      <c r="O303" s="28">
        <f t="shared" si="49"/>
        <v>0</v>
      </c>
      <c r="P303">
        <f t="shared" si="50"/>
        <v>15</v>
      </c>
      <c r="Q303" s="33">
        <f>SUM(P301:P303)/F321</f>
        <v>8.8353413654618476E-2</v>
      </c>
    </row>
    <row r="304" spans="3:17" x14ac:dyDescent="0.25">
      <c r="C304" s="1"/>
      <c r="E304" t="s">
        <v>259</v>
      </c>
      <c r="F304">
        <f t="shared" si="51"/>
        <v>0</v>
      </c>
      <c r="G304">
        <f t="shared" si="49"/>
        <v>1</v>
      </c>
      <c r="H304">
        <f t="shared" si="49"/>
        <v>0</v>
      </c>
      <c r="I304" s="20">
        <f t="shared" si="49"/>
        <v>1</v>
      </c>
      <c r="J304" s="21">
        <f t="shared" si="49"/>
        <v>0</v>
      </c>
      <c r="K304" s="21">
        <f t="shared" si="49"/>
        <v>0</v>
      </c>
      <c r="L304" s="22">
        <f t="shared" si="49"/>
        <v>0</v>
      </c>
      <c r="M304" s="24">
        <f t="shared" si="49"/>
        <v>2</v>
      </c>
      <c r="N304" s="24">
        <f t="shared" si="49"/>
        <v>1</v>
      </c>
      <c r="O304" s="24">
        <f t="shared" si="49"/>
        <v>4</v>
      </c>
      <c r="P304">
        <f t="shared" si="50"/>
        <v>9</v>
      </c>
    </row>
    <row r="305" spans="3:18" x14ac:dyDescent="0.25">
      <c r="C305" s="1"/>
      <c r="E305" t="s">
        <v>260</v>
      </c>
      <c r="F305">
        <f t="shared" si="51"/>
        <v>0</v>
      </c>
      <c r="G305">
        <f t="shared" si="49"/>
        <v>0</v>
      </c>
      <c r="H305">
        <f t="shared" si="49"/>
        <v>6</v>
      </c>
      <c r="I305" s="23">
        <f t="shared" si="49"/>
        <v>2</v>
      </c>
      <c r="J305" s="24">
        <f t="shared" si="49"/>
        <v>2</v>
      </c>
      <c r="K305" s="24">
        <f t="shared" si="49"/>
        <v>3</v>
      </c>
      <c r="L305" s="25">
        <f t="shared" si="49"/>
        <v>4</v>
      </c>
      <c r="M305" s="24">
        <f t="shared" si="49"/>
        <v>6</v>
      </c>
      <c r="N305" s="24">
        <f t="shared" si="49"/>
        <v>6</v>
      </c>
      <c r="O305" s="24">
        <f t="shared" si="49"/>
        <v>6</v>
      </c>
      <c r="P305">
        <f t="shared" si="50"/>
        <v>35</v>
      </c>
      <c r="Q305" s="32">
        <f>SUM(F304:O305)/F321</f>
        <v>0.17670682730923695</v>
      </c>
      <c r="R305" s="1">
        <f>SUM(F304:L305)/F321</f>
        <v>7.6305220883534142E-2</v>
      </c>
    </row>
    <row r="306" spans="3:18" x14ac:dyDescent="0.25">
      <c r="C306" s="1"/>
      <c r="E306" t="s">
        <v>261</v>
      </c>
      <c r="F306">
        <f t="shared" si="51"/>
        <v>1</v>
      </c>
      <c r="G306">
        <f t="shared" si="49"/>
        <v>6</v>
      </c>
      <c r="H306">
        <f t="shared" si="49"/>
        <v>12</v>
      </c>
      <c r="I306" s="23">
        <f t="shared" si="49"/>
        <v>10</v>
      </c>
      <c r="J306" s="24">
        <f t="shared" si="49"/>
        <v>16</v>
      </c>
      <c r="K306" s="24">
        <f t="shared" si="49"/>
        <v>23</v>
      </c>
      <c r="L306" s="25">
        <f t="shared" si="49"/>
        <v>18</v>
      </c>
      <c r="M306" s="24">
        <f t="shared" si="49"/>
        <v>30</v>
      </c>
      <c r="N306" s="24">
        <f t="shared" si="49"/>
        <v>13</v>
      </c>
      <c r="O306" s="24">
        <f t="shared" si="49"/>
        <v>16</v>
      </c>
      <c r="P306">
        <f>SUM(F306:O306)</f>
        <v>145</v>
      </c>
    </row>
    <row r="307" spans="3:18" ht="15.75" thickBot="1" x14ac:dyDescent="0.3">
      <c r="C307" s="1"/>
      <c r="E307" t="s">
        <v>262</v>
      </c>
      <c r="F307">
        <f t="shared" si="51"/>
        <v>0</v>
      </c>
      <c r="G307">
        <f t="shared" si="49"/>
        <v>0</v>
      </c>
      <c r="H307">
        <f t="shared" si="49"/>
        <v>3</v>
      </c>
      <c r="I307" s="26">
        <f t="shared" si="49"/>
        <v>1</v>
      </c>
      <c r="J307" s="27">
        <f t="shared" si="49"/>
        <v>0</v>
      </c>
      <c r="K307" s="27">
        <f t="shared" si="49"/>
        <v>1</v>
      </c>
      <c r="L307" s="28">
        <f t="shared" si="49"/>
        <v>2</v>
      </c>
      <c r="M307" s="24">
        <f t="shared" si="49"/>
        <v>2</v>
      </c>
      <c r="N307" s="24">
        <f t="shared" si="49"/>
        <v>0</v>
      </c>
      <c r="O307" s="24">
        <f t="shared" si="49"/>
        <v>3</v>
      </c>
      <c r="P307">
        <f t="shared" ref="P307:P310" si="52">SUM(F307:O307)</f>
        <v>12</v>
      </c>
    </row>
    <row r="308" spans="3:18" x14ac:dyDescent="0.25">
      <c r="C308" s="1"/>
      <c r="E308" t="s">
        <v>263</v>
      </c>
      <c r="F308" s="20">
        <f t="shared" si="51"/>
        <v>0</v>
      </c>
      <c r="G308" s="21">
        <f t="shared" si="49"/>
        <v>1</v>
      </c>
      <c r="H308" s="22">
        <f t="shared" si="49"/>
        <v>1</v>
      </c>
      <c r="I308">
        <f t="shared" si="49"/>
        <v>0</v>
      </c>
      <c r="J308">
        <f t="shared" si="49"/>
        <v>1</v>
      </c>
      <c r="K308">
        <f t="shared" si="49"/>
        <v>2</v>
      </c>
      <c r="L308" s="24">
        <f t="shared" si="49"/>
        <v>1</v>
      </c>
      <c r="M308" s="20">
        <f t="shared" si="49"/>
        <v>2</v>
      </c>
      <c r="N308" s="21">
        <f t="shared" si="49"/>
        <v>4</v>
      </c>
      <c r="O308" s="22">
        <f t="shared" si="49"/>
        <v>3</v>
      </c>
      <c r="P308">
        <f t="shared" si="52"/>
        <v>15</v>
      </c>
      <c r="Q308" s="32">
        <f>SUM(F306:O310)/F321</f>
        <v>0.73493975903614461</v>
      </c>
      <c r="R308" s="19">
        <f>1-Q308-Q305</f>
        <v>8.8353413654618435E-2</v>
      </c>
    </row>
    <row r="309" spans="3:18" x14ac:dyDescent="0.25">
      <c r="C309" s="1"/>
      <c r="E309" t="s">
        <v>264</v>
      </c>
      <c r="F309" s="23">
        <f t="shared" si="51"/>
        <v>0</v>
      </c>
      <c r="G309" s="24">
        <f t="shared" si="49"/>
        <v>0</v>
      </c>
      <c r="H309" s="25">
        <f t="shared" si="49"/>
        <v>0</v>
      </c>
      <c r="I309">
        <f t="shared" si="49"/>
        <v>0</v>
      </c>
      <c r="J309">
        <f t="shared" si="49"/>
        <v>1</v>
      </c>
      <c r="K309">
        <f t="shared" si="49"/>
        <v>0</v>
      </c>
      <c r="L309" s="24">
        <f t="shared" si="49"/>
        <v>0</v>
      </c>
      <c r="M309" s="23">
        <f t="shared" si="49"/>
        <v>2</v>
      </c>
      <c r="N309" s="24">
        <f t="shared" si="49"/>
        <v>4</v>
      </c>
      <c r="O309" s="25">
        <f t="shared" si="49"/>
        <v>1</v>
      </c>
      <c r="P309">
        <f t="shared" si="52"/>
        <v>8</v>
      </c>
    </row>
    <row r="310" spans="3:18" ht="15.75" thickBot="1" x14ac:dyDescent="0.3">
      <c r="C310" s="1"/>
      <c r="E310" t="s">
        <v>265</v>
      </c>
      <c r="F310" s="26">
        <f t="shared" si="51"/>
        <v>0</v>
      </c>
      <c r="G310" s="27">
        <f t="shared" si="49"/>
        <v>0</v>
      </c>
      <c r="H310" s="28">
        <f t="shared" si="49"/>
        <v>0</v>
      </c>
      <c r="I310">
        <f t="shared" si="49"/>
        <v>0</v>
      </c>
      <c r="J310">
        <f t="shared" si="49"/>
        <v>0</v>
      </c>
      <c r="K310">
        <f t="shared" si="49"/>
        <v>0</v>
      </c>
      <c r="L310" s="24">
        <f t="shared" si="49"/>
        <v>0</v>
      </c>
      <c r="M310" s="26">
        <f t="shared" si="49"/>
        <v>0</v>
      </c>
      <c r="N310" s="27">
        <f t="shared" si="49"/>
        <v>0</v>
      </c>
      <c r="O310" s="28">
        <f t="shared" si="49"/>
        <v>3</v>
      </c>
      <c r="P310">
        <f t="shared" si="52"/>
        <v>3</v>
      </c>
    </row>
    <row r="311" spans="3:18" x14ac:dyDescent="0.25">
      <c r="C311" s="1"/>
      <c r="F311">
        <f t="shared" ref="F311" si="53">SUM(F301:F310)</f>
        <v>2</v>
      </c>
      <c r="G311">
        <f t="shared" ref="G311" si="54">SUM(G301:G310)</f>
        <v>9</v>
      </c>
      <c r="H311">
        <f t="shared" ref="H311" si="55">SUM(H301:H310)</f>
        <v>24</v>
      </c>
      <c r="I311">
        <f t="shared" ref="I311" si="56">SUM(I301:I310)</f>
        <v>15</v>
      </c>
      <c r="J311">
        <f t="shared" ref="J311" si="57">SUM(J301:J310)</f>
        <v>20</v>
      </c>
      <c r="K311">
        <f t="shared" ref="K311" si="58">SUM(K301:K310)</f>
        <v>30</v>
      </c>
      <c r="L311">
        <f t="shared" ref="L311" si="59">SUM(L301:L310)</f>
        <v>28</v>
      </c>
      <c r="M311">
        <f t="shared" ref="M311" si="60">SUM(M301:M310)</f>
        <v>50</v>
      </c>
      <c r="N311">
        <f t="shared" ref="N311" si="61">SUM(N301:N310)</f>
        <v>31</v>
      </c>
      <c r="O311">
        <f>SUM(O301:O310)</f>
        <v>40</v>
      </c>
    </row>
    <row r="312" spans="3:18" x14ac:dyDescent="0.25">
      <c r="C312" s="1"/>
      <c r="J312" s="1">
        <f>SUM(I311:L311)/F321</f>
        <v>0.37349397590361444</v>
      </c>
    </row>
    <row r="313" spans="3:18" x14ac:dyDescent="0.25">
      <c r="C313" s="1"/>
      <c r="E313" t="s">
        <v>280</v>
      </c>
      <c r="F313">
        <f>SUM(F301:H303)</f>
        <v>4</v>
      </c>
      <c r="J313" s="1">
        <f>SUM(I301:L305)/SUM(I301:L310)</f>
        <v>0.18279569892473119</v>
      </c>
      <c r="K313" s="1">
        <f>SUM(I304:L305)/SUM(I301:L305)</f>
        <v>0.70588235294117652</v>
      </c>
    </row>
    <row r="314" spans="3:18" x14ac:dyDescent="0.25">
      <c r="C314" s="1"/>
      <c r="E314" t="s">
        <v>281</v>
      </c>
      <c r="F314">
        <f>SUM(F308:H310)</f>
        <v>2</v>
      </c>
    </row>
    <row r="315" spans="3:18" x14ac:dyDescent="0.25">
      <c r="C315" s="1"/>
      <c r="E315" t="s">
        <v>282</v>
      </c>
      <c r="F315">
        <f>SUM(M301:O303)</f>
        <v>13</v>
      </c>
      <c r="K315">
        <f>SUM(I304:L307)</f>
        <v>83</v>
      </c>
    </row>
    <row r="316" spans="3:18" x14ac:dyDescent="0.25">
      <c r="C316" s="1"/>
      <c r="E316" t="s">
        <v>283</v>
      </c>
      <c r="F316">
        <f>SUM(M308:O310)</f>
        <v>19</v>
      </c>
    </row>
    <row r="317" spans="3:18" x14ac:dyDescent="0.25">
      <c r="C317" s="1"/>
      <c r="D317" t="s">
        <v>296</v>
      </c>
      <c r="E317" t="s">
        <v>284</v>
      </c>
      <c r="F317">
        <f>SUM(K301:O305)</f>
        <v>49</v>
      </c>
      <c r="G317" s="1">
        <f>F315/F317</f>
        <v>0.26530612244897961</v>
      </c>
      <c r="H317" s="2">
        <f>F317/$F$321</f>
        <v>0.19678714859437751</v>
      </c>
      <c r="I317" t="s">
        <v>299</v>
      </c>
      <c r="J317" s="30">
        <f>H317+H318</f>
        <v>0.26506024096385544</v>
      </c>
    </row>
    <row r="318" spans="3:18" x14ac:dyDescent="0.25">
      <c r="C318" s="1"/>
      <c r="D318" t="s">
        <v>297</v>
      </c>
      <c r="E318" t="s">
        <v>285</v>
      </c>
      <c r="F318">
        <f>SUM(F301:J305)</f>
        <v>17</v>
      </c>
      <c r="G318" s="1">
        <f>F313/F318</f>
        <v>0.23529411764705882</v>
      </c>
      <c r="H318" s="2">
        <f>F318/$F$321</f>
        <v>6.8273092369477914E-2</v>
      </c>
      <c r="I318" t="s">
        <v>302</v>
      </c>
      <c r="J318" s="30">
        <f>H317+H319</f>
        <v>0.71887550200803219</v>
      </c>
    </row>
    <row r="319" spans="3:18" x14ac:dyDescent="0.25">
      <c r="C319" s="1"/>
      <c r="D319" t="s">
        <v>295</v>
      </c>
      <c r="E319" t="s">
        <v>286</v>
      </c>
      <c r="F319">
        <f>SUM(K306:O310)</f>
        <v>130</v>
      </c>
      <c r="G319" s="1">
        <f>F316/F319</f>
        <v>0.14615384615384616</v>
      </c>
      <c r="H319" s="2">
        <f>F319/$F$321</f>
        <v>0.52208835341365467</v>
      </c>
      <c r="I319" t="s">
        <v>300</v>
      </c>
      <c r="J319" s="30">
        <f>H319+H320</f>
        <v>0.73493975903614461</v>
      </c>
      <c r="K319" s="1">
        <f>$G$321/F321</f>
        <v>0.11646586345381527</v>
      </c>
    </row>
    <row r="320" spans="3:18" x14ac:dyDescent="0.25">
      <c r="C320" s="1"/>
      <c r="D320" t="s">
        <v>298</v>
      </c>
      <c r="E320" t="s">
        <v>287</v>
      </c>
      <c r="F320">
        <f>SUM(F306:J310)</f>
        <v>53</v>
      </c>
      <c r="G320" s="1">
        <f>F314/F320</f>
        <v>3.7735849056603772E-2</v>
      </c>
      <c r="H320" s="2">
        <f>F320/$F$321</f>
        <v>0.21285140562248997</v>
      </c>
      <c r="I320" t="s">
        <v>301</v>
      </c>
      <c r="J320" s="30">
        <f>H318+H320</f>
        <v>0.28112449799196787</v>
      </c>
    </row>
    <row r="321" spans="3:18" x14ac:dyDescent="0.25">
      <c r="C321" s="1"/>
      <c r="F321">
        <f>SUM(F317:F320)</f>
        <v>249</v>
      </c>
      <c r="G321">
        <f>COUNTIF($B$3:$B$257,"כן")</f>
        <v>29</v>
      </c>
    </row>
    <row r="322" spans="3:18" x14ac:dyDescent="0.25">
      <c r="C322" s="1"/>
    </row>
    <row r="323" spans="3:18" ht="15.75" thickBot="1" x14ac:dyDescent="0.3">
      <c r="C323" s="1"/>
      <c r="E323">
        <v>2015</v>
      </c>
      <c r="F323" t="s">
        <v>267</v>
      </c>
      <c r="G323" t="s">
        <v>268</v>
      </c>
      <c r="H323" t="s">
        <v>269</v>
      </c>
      <c r="I323" t="s">
        <v>266</v>
      </c>
      <c r="J323" t="s">
        <v>270</v>
      </c>
      <c r="K323" t="s">
        <v>271</v>
      </c>
      <c r="L323" t="s">
        <v>272</v>
      </c>
      <c r="M323" t="s">
        <v>273</v>
      </c>
      <c r="N323" t="s">
        <v>274</v>
      </c>
      <c r="O323" t="s">
        <v>275</v>
      </c>
    </row>
    <row r="324" spans="3:18" x14ac:dyDescent="0.25">
      <c r="C324" s="1"/>
      <c r="E324" t="s">
        <v>257</v>
      </c>
      <c r="F324" s="20">
        <f>COUNTIFS($M$3:$M$257,F$300,$N$3:$N$257,$E324)</f>
        <v>1</v>
      </c>
      <c r="G324" s="21">
        <f t="shared" ref="G324:O333" si="62">COUNTIFS($M$3:$M$257,G$300,$N$3:$N$257,$E324)</f>
        <v>0</v>
      </c>
      <c r="H324" s="22">
        <f t="shared" si="62"/>
        <v>1</v>
      </c>
      <c r="I324">
        <f t="shared" si="62"/>
        <v>1</v>
      </c>
      <c r="J324">
        <f t="shared" si="62"/>
        <v>0</v>
      </c>
      <c r="K324">
        <f t="shared" si="62"/>
        <v>0</v>
      </c>
      <c r="L324" s="24">
        <f t="shared" si="62"/>
        <v>0</v>
      </c>
      <c r="M324" s="20">
        <f t="shared" si="62"/>
        <v>0</v>
      </c>
      <c r="N324" s="21">
        <f t="shared" si="62"/>
        <v>1</v>
      </c>
      <c r="O324" s="22">
        <f t="shared" si="62"/>
        <v>2</v>
      </c>
      <c r="P324">
        <f t="shared" ref="P324:P328" si="63">SUM(F324:O324)</f>
        <v>6</v>
      </c>
    </row>
    <row r="325" spans="3:18" x14ac:dyDescent="0.25">
      <c r="C325" s="1"/>
      <c r="E325" t="s">
        <v>256</v>
      </c>
      <c r="F325" s="23">
        <f t="shared" ref="F325:O333" si="64">COUNTIFS($M$3:$M$257,F$300,$N$3:$N$257,$E325)</f>
        <v>0</v>
      </c>
      <c r="G325" s="24">
        <f t="shared" si="62"/>
        <v>2</v>
      </c>
      <c r="H325" s="25">
        <f t="shared" si="62"/>
        <v>2</v>
      </c>
      <c r="I325">
        <f t="shared" si="62"/>
        <v>0</v>
      </c>
      <c r="J325">
        <f t="shared" si="62"/>
        <v>0</v>
      </c>
      <c r="K325">
        <f t="shared" si="62"/>
        <v>0</v>
      </c>
      <c r="L325" s="24">
        <f t="shared" si="62"/>
        <v>0</v>
      </c>
      <c r="M325" s="23">
        <f t="shared" si="62"/>
        <v>2</v>
      </c>
      <c r="N325" s="24">
        <f t="shared" si="62"/>
        <v>0</v>
      </c>
      <c r="O325" s="25">
        <f t="shared" si="62"/>
        <v>4</v>
      </c>
      <c r="P325">
        <f t="shared" si="63"/>
        <v>10</v>
      </c>
    </row>
    <row r="326" spans="3:18" ht="15.75" thickBot="1" x14ac:dyDescent="0.3">
      <c r="C326" s="1"/>
      <c r="E326" t="s">
        <v>258</v>
      </c>
      <c r="F326" s="26">
        <f t="shared" si="64"/>
        <v>0</v>
      </c>
      <c r="G326" s="27">
        <f t="shared" si="62"/>
        <v>2</v>
      </c>
      <c r="H326" s="28">
        <f t="shared" si="62"/>
        <v>6</v>
      </c>
      <c r="I326">
        <f t="shared" si="62"/>
        <v>0</v>
      </c>
      <c r="J326">
        <f t="shared" si="62"/>
        <v>2</v>
      </c>
      <c r="K326">
        <f t="shared" si="62"/>
        <v>1</v>
      </c>
      <c r="L326" s="24">
        <f t="shared" si="62"/>
        <v>0</v>
      </c>
      <c r="M326" s="26">
        <f t="shared" si="62"/>
        <v>3</v>
      </c>
      <c r="N326" s="27">
        <f t="shared" si="62"/>
        <v>7</v>
      </c>
      <c r="O326" s="28">
        <f t="shared" si="62"/>
        <v>0</v>
      </c>
      <c r="P326">
        <f t="shared" si="63"/>
        <v>21</v>
      </c>
    </row>
    <row r="327" spans="3:18" x14ac:dyDescent="0.25">
      <c r="C327" s="1"/>
      <c r="E327" t="s">
        <v>259</v>
      </c>
      <c r="F327">
        <f t="shared" si="64"/>
        <v>1</v>
      </c>
      <c r="G327">
        <f t="shared" si="62"/>
        <v>0</v>
      </c>
      <c r="H327">
        <f t="shared" si="62"/>
        <v>0</v>
      </c>
      <c r="I327" s="20">
        <f t="shared" si="62"/>
        <v>5</v>
      </c>
      <c r="J327" s="21">
        <f t="shared" si="62"/>
        <v>1</v>
      </c>
      <c r="K327" s="21">
        <f t="shared" si="62"/>
        <v>1</v>
      </c>
      <c r="L327" s="22">
        <f t="shared" si="62"/>
        <v>1</v>
      </c>
      <c r="M327" s="24">
        <f t="shared" si="62"/>
        <v>2</v>
      </c>
      <c r="N327" s="24">
        <f t="shared" si="62"/>
        <v>2</v>
      </c>
      <c r="O327" s="24">
        <f t="shared" si="62"/>
        <v>0</v>
      </c>
      <c r="P327">
        <f t="shared" si="63"/>
        <v>13</v>
      </c>
    </row>
    <row r="328" spans="3:18" x14ac:dyDescent="0.25">
      <c r="C328" s="1"/>
      <c r="E328" t="s">
        <v>260</v>
      </c>
      <c r="F328">
        <f t="shared" si="64"/>
        <v>0</v>
      </c>
      <c r="G328">
        <f t="shared" si="62"/>
        <v>2</v>
      </c>
      <c r="H328">
        <f t="shared" si="62"/>
        <v>0</v>
      </c>
      <c r="I328" s="23">
        <f t="shared" si="62"/>
        <v>4</v>
      </c>
      <c r="J328" s="24">
        <f t="shared" si="62"/>
        <v>3</v>
      </c>
      <c r="K328" s="24">
        <f t="shared" si="62"/>
        <v>3</v>
      </c>
      <c r="L328" s="25">
        <f t="shared" si="62"/>
        <v>8</v>
      </c>
      <c r="M328" s="24">
        <f t="shared" si="62"/>
        <v>6</v>
      </c>
      <c r="N328" s="24">
        <f t="shared" si="62"/>
        <v>5</v>
      </c>
      <c r="O328" s="24">
        <f t="shared" si="62"/>
        <v>1</v>
      </c>
      <c r="P328">
        <f t="shared" si="63"/>
        <v>32</v>
      </c>
      <c r="Q328" s="32">
        <f>SUM(F327:O328)/F344</f>
        <v>0.1875</v>
      </c>
      <c r="R328" s="1">
        <f>SUM(F327:L328)/F344</f>
        <v>0.12083333333333333</v>
      </c>
    </row>
    <row r="329" spans="3:18" x14ac:dyDescent="0.25">
      <c r="C329" s="1"/>
      <c r="E329" t="s">
        <v>261</v>
      </c>
      <c r="F329">
        <f t="shared" si="64"/>
        <v>0</v>
      </c>
      <c r="G329">
        <f t="shared" si="62"/>
        <v>6</v>
      </c>
      <c r="H329">
        <f t="shared" si="62"/>
        <v>16</v>
      </c>
      <c r="I329" s="23">
        <f t="shared" si="62"/>
        <v>8</v>
      </c>
      <c r="J329" s="24">
        <f t="shared" si="62"/>
        <v>12</v>
      </c>
      <c r="K329" s="24">
        <f t="shared" si="62"/>
        <v>17</v>
      </c>
      <c r="L329" s="25">
        <f t="shared" si="62"/>
        <v>18</v>
      </c>
      <c r="M329" s="24">
        <f t="shared" si="62"/>
        <v>22</v>
      </c>
      <c r="N329" s="24">
        <f t="shared" si="62"/>
        <v>18</v>
      </c>
      <c r="O329" s="24">
        <f t="shared" si="62"/>
        <v>5</v>
      </c>
      <c r="P329">
        <f>SUM(F329:O329)</f>
        <v>122</v>
      </c>
    </row>
    <row r="330" spans="3:18" ht="15.75" thickBot="1" x14ac:dyDescent="0.3">
      <c r="C330" s="1"/>
      <c r="E330" t="s">
        <v>262</v>
      </c>
      <c r="F330">
        <f t="shared" si="64"/>
        <v>0</v>
      </c>
      <c r="G330">
        <f t="shared" si="62"/>
        <v>0</v>
      </c>
      <c r="H330">
        <f t="shared" si="62"/>
        <v>2</v>
      </c>
      <c r="I330" s="26">
        <f t="shared" si="62"/>
        <v>0</v>
      </c>
      <c r="J330" s="27">
        <f t="shared" si="62"/>
        <v>1</v>
      </c>
      <c r="K330" s="27">
        <f t="shared" si="62"/>
        <v>3</v>
      </c>
      <c r="L330" s="28">
        <f t="shared" si="62"/>
        <v>1</v>
      </c>
      <c r="M330" s="24">
        <f t="shared" si="62"/>
        <v>3</v>
      </c>
      <c r="N330" s="24">
        <f t="shared" si="62"/>
        <v>2</v>
      </c>
      <c r="O330" s="24">
        <f t="shared" si="62"/>
        <v>1</v>
      </c>
      <c r="P330">
        <f t="shared" ref="P330:P333" si="65">SUM(F330:O330)</f>
        <v>13</v>
      </c>
    </row>
    <row r="331" spans="3:18" x14ac:dyDescent="0.25">
      <c r="C331" s="1"/>
      <c r="E331" t="s">
        <v>263</v>
      </c>
      <c r="F331" s="20">
        <f t="shared" si="64"/>
        <v>0</v>
      </c>
      <c r="G331" s="21">
        <f t="shared" si="62"/>
        <v>0</v>
      </c>
      <c r="H331" s="22">
        <f t="shared" si="62"/>
        <v>0</v>
      </c>
      <c r="I331">
        <f t="shared" si="62"/>
        <v>4</v>
      </c>
      <c r="J331">
        <f t="shared" si="62"/>
        <v>1</v>
      </c>
      <c r="K331">
        <f t="shared" si="62"/>
        <v>3</v>
      </c>
      <c r="L331" s="24">
        <f t="shared" si="62"/>
        <v>2</v>
      </c>
      <c r="M331" s="20">
        <f t="shared" si="62"/>
        <v>3</v>
      </c>
      <c r="N331" s="21">
        <f t="shared" si="62"/>
        <v>4</v>
      </c>
      <c r="O331" s="22">
        <f t="shared" si="62"/>
        <v>2</v>
      </c>
      <c r="P331">
        <f t="shared" si="65"/>
        <v>19</v>
      </c>
      <c r="Q331" s="32">
        <f>SUM(F329:O333)/F344</f>
        <v>0.65833333333333333</v>
      </c>
      <c r="R331" s="19">
        <f>1-Q331-Q328</f>
        <v>0.15416666666666667</v>
      </c>
    </row>
    <row r="332" spans="3:18" x14ac:dyDescent="0.25">
      <c r="C332" s="1"/>
      <c r="E332" t="s">
        <v>264</v>
      </c>
      <c r="F332" s="23">
        <f t="shared" si="64"/>
        <v>0</v>
      </c>
      <c r="G332" s="24">
        <f t="shared" si="62"/>
        <v>0</v>
      </c>
      <c r="H332" s="25">
        <f t="shared" si="62"/>
        <v>0</v>
      </c>
      <c r="I332">
        <f t="shared" si="62"/>
        <v>0</v>
      </c>
      <c r="J332">
        <f t="shared" si="62"/>
        <v>0</v>
      </c>
      <c r="K332">
        <f t="shared" si="62"/>
        <v>0</v>
      </c>
      <c r="L332" s="24">
        <f t="shared" si="62"/>
        <v>1</v>
      </c>
      <c r="M332" s="23">
        <f t="shared" si="62"/>
        <v>1</v>
      </c>
      <c r="N332" s="24">
        <f t="shared" si="62"/>
        <v>0</v>
      </c>
      <c r="O332" s="25">
        <f t="shared" si="62"/>
        <v>1</v>
      </c>
      <c r="P332">
        <f t="shared" si="65"/>
        <v>3</v>
      </c>
    </row>
    <row r="333" spans="3:18" ht="15.75" thickBot="1" x14ac:dyDescent="0.3">
      <c r="C333" s="1"/>
      <c r="E333" t="s">
        <v>265</v>
      </c>
      <c r="F333" s="26">
        <f t="shared" si="64"/>
        <v>0</v>
      </c>
      <c r="G333" s="27">
        <f t="shared" si="62"/>
        <v>0</v>
      </c>
      <c r="H333" s="28">
        <f t="shared" si="62"/>
        <v>0</v>
      </c>
      <c r="I333">
        <f t="shared" si="62"/>
        <v>0</v>
      </c>
      <c r="J333">
        <f t="shared" si="62"/>
        <v>0</v>
      </c>
      <c r="K333">
        <f t="shared" si="62"/>
        <v>0</v>
      </c>
      <c r="L333" s="24">
        <f t="shared" si="62"/>
        <v>0</v>
      </c>
      <c r="M333" s="26">
        <f t="shared" si="62"/>
        <v>0</v>
      </c>
      <c r="N333" s="27">
        <f t="shared" si="62"/>
        <v>1</v>
      </c>
      <c r="O333" s="28">
        <f t="shared" si="62"/>
        <v>0</v>
      </c>
      <c r="P333">
        <f t="shared" si="65"/>
        <v>1</v>
      </c>
    </row>
    <row r="334" spans="3:18" x14ac:dyDescent="0.25">
      <c r="C334" s="1"/>
      <c r="F334">
        <f t="shared" ref="F334:N334" si="66">SUM(F324:F333)</f>
        <v>2</v>
      </c>
      <c r="G334">
        <f t="shared" si="66"/>
        <v>12</v>
      </c>
      <c r="H334">
        <f t="shared" si="66"/>
        <v>27</v>
      </c>
      <c r="I334">
        <f t="shared" si="66"/>
        <v>22</v>
      </c>
      <c r="J334">
        <f t="shared" si="66"/>
        <v>20</v>
      </c>
      <c r="K334">
        <f t="shared" si="66"/>
        <v>28</v>
      </c>
      <c r="L334">
        <f t="shared" si="66"/>
        <v>31</v>
      </c>
      <c r="M334">
        <f t="shared" si="66"/>
        <v>42</v>
      </c>
      <c r="N334">
        <f t="shared" si="66"/>
        <v>40</v>
      </c>
      <c r="O334">
        <f>SUM(O324:O333)</f>
        <v>16</v>
      </c>
    </row>
    <row r="335" spans="3:18" x14ac:dyDescent="0.25">
      <c r="C335" s="1"/>
      <c r="J335" s="1">
        <f>SUM(I334:L334)/F344</f>
        <v>0.42083333333333334</v>
      </c>
    </row>
    <row r="336" spans="3:18" x14ac:dyDescent="0.25">
      <c r="C336" s="1"/>
      <c r="E336" t="s">
        <v>280</v>
      </c>
      <c r="F336">
        <f>SUM(F324:H326)</f>
        <v>14</v>
      </c>
      <c r="J336" s="1">
        <f>SUM(I324:L328)/SUM(I324:L333)</f>
        <v>0.29702970297029702</v>
      </c>
      <c r="K336" s="1">
        <f>SUM(I327:L328)/SUM(I324:L328)</f>
        <v>0.8666666666666667</v>
      </c>
    </row>
    <row r="337" spans="3:11" x14ac:dyDescent="0.25">
      <c r="C337" s="1"/>
      <c r="E337" t="s">
        <v>281</v>
      </c>
      <c r="F337">
        <f>SUM(F331:H333)</f>
        <v>0</v>
      </c>
    </row>
    <row r="338" spans="3:11" x14ac:dyDescent="0.25">
      <c r="C338" s="1"/>
      <c r="E338" t="s">
        <v>282</v>
      </c>
      <c r="F338">
        <f>SUM(M324:O326)</f>
        <v>19</v>
      </c>
      <c r="K338">
        <f>SUM(I327:L330)</f>
        <v>86</v>
      </c>
    </row>
    <row r="339" spans="3:11" x14ac:dyDescent="0.25">
      <c r="C339" s="1"/>
      <c r="E339" t="s">
        <v>283</v>
      </c>
      <c r="F339">
        <f>SUM(M331:O333)</f>
        <v>12</v>
      </c>
    </row>
    <row r="340" spans="3:11" x14ac:dyDescent="0.25">
      <c r="C340" s="1"/>
      <c r="D340" t="s">
        <v>296</v>
      </c>
      <c r="E340" t="s">
        <v>284</v>
      </c>
      <c r="F340">
        <f>SUM(K324:O328)</f>
        <v>49</v>
      </c>
      <c r="G340" s="1">
        <f>F338/F340</f>
        <v>0.38775510204081631</v>
      </c>
      <c r="H340" s="2">
        <f>F340/$F$344</f>
        <v>0.20416666666666666</v>
      </c>
      <c r="I340" t="s">
        <v>299</v>
      </c>
      <c r="J340" s="30">
        <f>H340+H341</f>
        <v>0.34166666666666667</v>
      </c>
    </row>
    <row r="341" spans="3:11" x14ac:dyDescent="0.25">
      <c r="C341" s="1"/>
      <c r="D341" t="s">
        <v>297</v>
      </c>
      <c r="E341" t="s">
        <v>285</v>
      </c>
      <c r="F341">
        <f>SUM(F324:J328)</f>
        <v>33</v>
      </c>
      <c r="G341" s="1">
        <f>F336/F341</f>
        <v>0.42424242424242425</v>
      </c>
      <c r="H341" s="2">
        <f>F341/$F$344</f>
        <v>0.13750000000000001</v>
      </c>
      <c r="I341" t="s">
        <v>302</v>
      </c>
      <c r="J341" s="30">
        <f>H340+H342</f>
        <v>0.65416666666666667</v>
      </c>
    </row>
    <row r="342" spans="3:11" x14ac:dyDescent="0.25">
      <c r="C342" s="1"/>
      <c r="D342" t="s">
        <v>295</v>
      </c>
      <c r="E342" t="s">
        <v>286</v>
      </c>
      <c r="F342">
        <f>SUM(K329:O333)</f>
        <v>108</v>
      </c>
      <c r="G342" s="1">
        <f>F339/F342</f>
        <v>0.1111111111111111</v>
      </c>
      <c r="H342" s="2">
        <f>F342/$F$344</f>
        <v>0.45</v>
      </c>
      <c r="I342" t="s">
        <v>300</v>
      </c>
      <c r="J342" s="30">
        <f>H342+H343</f>
        <v>0.65833333333333333</v>
      </c>
      <c r="K342" s="1">
        <f>$G$321/F344</f>
        <v>0.12083333333333333</v>
      </c>
    </row>
    <row r="343" spans="3:11" x14ac:dyDescent="0.25">
      <c r="C343" s="1"/>
      <c r="D343" t="s">
        <v>298</v>
      </c>
      <c r="E343" t="s">
        <v>287</v>
      </c>
      <c r="F343">
        <f>SUM(F329:J333)</f>
        <v>50</v>
      </c>
      <c r="G343" s="1">
        <f>F337/F343</f>
        <v>0</v>
      </c>
      <c r="H343" s="2">
        <f>F343/$F$344</f>
        <v>0.20833333333333334</v>
      </c>
      <c r="I343" t="s">
        <v>301</v>
      </c>
      <c r="J343" s="30">
        <f>H341+H343</f>
        <v>0.34583333333333333</v>
      </c>
    </row>
    <row r="344" spans="3:11" x14ac:dyDescent="0.25">
      <c r="C344" s="1"/>
      <c r="F344">
        <f>SUM(F340:F343)</f>
        <v>240</v>
      </c>
    </row>
    <row r="345" spans="3:11" x14ac:dyDescent="0.25">
      <c r="C345" s="1"/>
    </row>
    <row r="346" spans="3:11" x14ac:dyDescent="0.25">
      <c r="C346" s="1"/>
    </row>
    <row r="347" spans="3:11" x14ac:dyDescent="0.25">
      <c r="C347" s="1"/>
    </row>
    <row r="348" spans="3:11" x14ac:dyDescent="0.25">
      <c r="C348" s="1"/>
    </row>
    <row r="349" spans="3:11" x14ac:dyDescent="0.25">
      <c r="C349" s="1"/>
    </row>
    <row r="350" spans="3:11" x14ac:dyDescent="0.25">
      <c r="C350" s="1"/>
    </row>
    <row r="351" spans="3:11" x14ac:dyDescent="0.25">
      <c r="C351" s="1"/>
    </row>
    <row r="352" spans="3:11" x14ac:dyDescent="0.25">
      <c r="C352" s="1"/>
    </row>
    <row r="353" spans="3:3" x14ac:dyDescent="0.25">
      <c r="C353" s="1"/>
    </row>
    <row r="354" spans="3:3" x14ac:dyDescent="0.25">
      <c r="C354" s="1"/>
    </row>
    <row r="355" spans="3:3" x14ac:dyDescent="0.25">
      <c r="C355" s="1"/>
    </row>
    <row r="356" spans="3:3" x14ac:dyDescent="0.25">
      <c r="C356" s="1"/>
    </row>
    <row r="357" spans="3:3" x14ac:dyDescent="0.25">
      <c r="C357" s="1"/>
    </row>
    <row r="358" spans="3:3" x14ac:dyDescent="0.25">
      <c r="C358" s="1"/>
    </row>
    <row r="359" spans="3:3" x14ac:dyDescent="0.25">
      <c r="C359" s="1"/>
    </row>
    <row r="360" spans="3:3" x14ac:dyDescent="0.25">
      <c r="C360" s="1"/>
    </row>
    <row r="361" spans="3:3" x14ac:dyDescent="0.25">
      <c r="C361" s="1"/>
    </row>
    <row r="362" spans="3:3" x14ac:dyDescent="0.25">
      <c r="C362" s="1"/>
    </row>
    <row r="363" spans="3:3" x14ac:dyDescent="0.25">
      <c r="C363" s="1"/>
    </row>
    <row r="364" spans="3:3" x14ac:dyDescent="0.25">
      <c r="C364" s="1"/>
    </row>
    <row r="365" spans="3:3" x14ac:dyDescent="0.25">
      <c r="C365" s="1"/>
    </row>
    <row r="366" spans="3:3" x14ac:dyDescent="0.25">
      <c r="C366" s="1"/>
    </row>
    <row r="367" spans="3:3" x14ac:dyDescent="0.25">
      <c r="C367" s="1"/>
    </row>
    <row r="368" spans="3:3" x14ac:dyDescent="0.25">
      <c r="C368" s="1"/>
    </row>
    <row r="369" spans="3:3" x14ac:dyDescent="0.25">
      <c r="C369" s="1"/>
    </row>
    <row r="370" spans="3:3" x14ac:dyDescent="0.25">
      <c r="C370" s="1"/>
    </row>
    <row r="371" spans="3:3" x14ac:dyDescent="0.25">
      <c r="C371" s="1"/>
    </row>
    <row r="372" spans="3:3" x14ac:dyDescent="0.25">
      <c r="C372" s="1"/>
    </row>
    <row r="373" spans="3:3" x14ac:dyDescent="0.25">
      <c r="C373" s="1"/>
    </row>
    <row r="374" spans="3:3" x14ac:dyDescent="0.25">
      <c r="C374" s="1"/>
    </row>
    <row r="375" spans="3:3" x14ac:dyDescent="0.25">
      <c r="C375" s="1"/>
    </row>
    <row r="376" spans="3:3" x14ac:dyDescent="0.25">
      <c r="C376" s="1"/>
    </row>
    <row r="377" spans="3:3" x14ac:dyDescent="0.25">
      <c r="C377" s="1"/>
    </row>
    <row r="378" spans="3:3" x14ac:dyDescent="0.25">
      <c r="C378" s="1"/>
    </row>
    <row r="379" spans="3:3" x14ac:dyDescent="0.25">
      <c r="C379" s="1"/>
    </row>
    <row r="380" spans="3:3" x14ac:dyDescent="0.25">
      <c r="C380" s="1"/>
    </row>
    <row r="381" spans="3:3" x14ac:dyDescent="0.25">
      <c r="C381" s="1"/>
    </row>
    <row r="382" spans="3:3" x14ac:dyDescent="0.25">
      <c r="C382" s="1"/>
    </row>
    <row r="383" spans="3:3" x14ac:dyDescent="0.25">
      <c r="C383" s="1"/>
    </row>
    <row r="384" spans="3:3" x14ac:dyDescent="0.25">
      <c r="C384" s="1"/>
    </row>
    <row r="385" spans="3:3" x14ac:dyDescent="0.25">
      <c r="C385" s="1"/>
    </row>
    <row r="386" spans="3:3" x14ac:dyDescent="0.25">
      <c r="C386" s="1"/>
    </row>
    <row r="387" spans="3:3" x14ac:dyDescent="0.25">
      <c r="C387" s="1"/>
    </row>
    <row r="388" spans="3:3" x14ac:dyDescent="0.25">
      <c r="C388" s="1"/>
    </row>
    <row r="389" spans="3:3" x14ac:dyDescent="0.25">
      <c r="C389" s="1"/>
    </row>
    <row r="390" spans="3:3" x14ac:dyDescent="0.25">
      <c r="C390" s="1"/>
    </row>
    <row r="391" spans="3:3" x14ac:dyDescent="0.25">
      <c r="C391" s="1"/>
    </row>
    <row r="392" spans="3:3" x14ac:dyDescent="0.25">
      <c r="C392" s="1"/>
    </row>
    <row r="393" spans="3:3" x14ac:dyDescent="0.25">
      <c r="C393" s="1"/>
    </row>
    <row r="394" spans="3:3" x14ac:dyDescent="0.25">
      <c r="C394" s="1"/>
    </row>
    <row r="395" spans="3:3" x14ac:dyDescent="0.25">
      <c r="C395" s="1"/>
    </row>
    <row r="396" spans="3:3" x14ac:dyDescent="0.25">
      <c r="C396" s="1"/>
    </row>
    <row r="397" spans="3:3" x14ac:dyDescent="0.25">
      <c r="C397" s="1"/>
    </row>
    <row r="398" spans="3:3" x14ac:dyDescent="0.25">
      <c r="C398" s="1"/>
    </row>
    <row r="399" spans="3:3" x14ac:dyDescent="0.25">
      <c r="C399" s="1"/>
    </row>
    <row r="400" spans="3:3" x14ac:dyDescent="0.25">
      <c r="C400" s="1"/>
    </row>
    <row r="401" spans="3:3" x14ac:dyDescent="0.25">
      <c r="C401" s="1"/>
    </row>
    <row r="402" spans="3:3" x14ac:dyDescent="0.25">
      <c r="C402" s="1"/>
    </row>
    <row r="403" spans="3:3" x14ac:dyDescent="0.25">
      <c r="C403" s="1"/>
    </row>
    <row r="404" spans="3:3" x14ac:dyDescent="0.25">
      <c r="C404" s="1"/>
    </row>
    <row r="405" spans="3:3" x14ac:dyDescent="0.25">
      <c r="C405" s="1"/>
    </row>
    <row r="406" spans="3:3" x14ac:dyDescent="0.25">
      <c r="C406" s="1"/>
    </row>
    <row r="407" spans="3:3" x14ac:dyDescent="0.25">
      <c r="C407" s="1"/>
    </row>
    <row r="408" spans="3:3" x14ac:dyDescent="0.25">
      <c r="C408" s="1"/>
    </row>
    <row r="409" spans="3:3" x14ac:dyDescent="0.25">
      <c r="C409" s="1"/>
    </row>
    <row r="410" spans="3:3" x14ac:dyDescent="0.25">
      <c r="C410" s="1"/>
    </row>
    <row r="411" spans="3:3" x14ac:dyDescent="0.25">
      <c r="C411" s="1"/>
    </row>
    <row r="412" spans="3:3" x14ac:dyDescent="0.25">
      <c r="C412" s="1"/>
    </row>
    <row r="413" spans="3:3" x14ac:dyDescent="0.25">
      <c r="C413" s="1"/>
    </row>
    <row r="414" spans="3:3" x14ac:dyDescent="0.25">
      <c r="C414" s="1"/>
    </row>
    <row r="415" spans="3:3" x14ac:dyDescent="0.25">
      <c r="C415" s="1"/>
    </row>
    <row r="416" spans="3:3" x14ac:dyDescent="0.25">
      <c r="C416" s="1"/>
    </row>
    <row r="417" spans="3:3" x14ac:dyDescent="0.25">
      <c r="C417" s="1"/>
    </row>
    <row r="418" spans="3:3" x14ac:dyDescent="0.25">
      <c r="C418" s="1"/>
    </row>
    <row r="419" spans="3:3" x14ac:dyDescent="0.25">
      <c r="C419" s="1"/>
    </row>
    <row r="420" spans="3:3" x14ac:dyDescent="0.25">
      <c r="C420" s="1"/>
    </row>
    <row r="421" spans="3:3" x14ac:dyDescent="0.25">
      <c r="C421" s="1"/>
    </row>
    <row r="422" spans="3:3" x14ac:dyDescent="0.25">
      <c r="C422" s="1"/>
    </row>
    <row r="423" spans="3:3" x14ac:dyDescent="0.25">
      <c r="C423" s="1"/>
    </row>
    <row r="424" spans="3:3" x14ac:dyDescent="0.25">
      <c r="C424" s="1"/>
    </row>
    <row r="425" spans="3:3" x14ac:dyDescent="0.25">
      <c r="C425" s="1"/>
    </row>
    <row r="426" spans="3:3" x14ac:dyDescent="0.25">
      <c r="C426" s="1"/>
    </row>
    <row r="427" spans="3:3" x14ac:dyDescent="0.25">
      <c r="C427" s="1"/>
    </row>
    <row r="428" spans="3:3" x14ac:dyDescent="0.25">
      <c r="C428" s="1"/>
    </row>
    <row r="429" spans="3:3" x14ac:dyDescent="0.25">
      <c r="C429" s="1"/>
    </row>
    <row r="430" spans="3:3" x14ac:dyDescent="0.25">
      <c r="C430" s="1"/>
    </row>
    <row r="431" spans="3:3" x14ac:dyDescent="0.25">
      <c r="C431" s="1"/>
    </row>
    <row r="432" spans="3:3" x14ac:dyDescent="0.25">
      <c r="C432" s="1"/>
    </row>
    <row r="433" spans="3:3" x14ac:dyDescent="0.25">
      <c r="C433" s="1"/>
    </row>
    <row r="434" spans="3:3" x14ac:dyDescent="0.25">
      <c r="C434" s="1"/>
    </row>
    <row r="435" spans="3:3" x14ac:dyDescent="0.25">
      <c r="C435" s="1"/>
    </row>
    <row r="436" spans="3:3" x14ac:dyDescent="0.25">
      <c r="C436" s="1"/>
    </row>
    <row r="437" spans="3:3" x14ac:dyDescent="0.25">
      <c r="C437" s="1"/>
    </row>
    <row r="438" spans="3:3" x14ac:dyDescent="0.25">
      <c r="C438" s="1"/>
    </row>
    <row r="439" spans="3:3" x14ac:dyDescent="0.25">
      <c r="C439" s="1"/>
    </row>
    <row r="440" spans="3:3" x14ac:dyDescent="0.25">
      <c r="C440" s="1"/>
    </row>
    <row r="441" spans="3:3" x14ac:dyDescent="0.25">
      <c r="C441" s="1"/>
    </row>
    <row r="442" spans="3:3" x14ac:dyDescent="0.25">
      <c r="C442" s="1"/>
    </row>
    <row r="443" spans="3:3" x14ac:dyDescent="0.25">
      <c r="C443" s="1"/>
    </row>
    <row r="444" spans="3:3" x14ac:dyDescent="0.25">
      <c r="C444" s="1"/>
    </row>
    <row r="445" spans="3:3" x14ac:dyDescent="0.25">
      <c r="C445" s="1"/>
    </row>
    <row r="446" spans="3:3" x14ac:dyDescent="0.25">
      <c r="C446" s="1"/>
    </row>
    <row r="447" spans="3:3" x14ac:dyDescent="0.25">
      <c r="C447" s="1"/>
    </row>
    <row r="448" spans="3:3" x14ac:dyDescent="0.25">
      <c r="C448" s="1"/>
    </row>
    <row r="449" spans="3:3" x14ac:dyDescent="0.25">
      <c r="C449" s="1"/>
    </row>
    <row r="450" spans="3:3" x14ac:dyDescent="0.25">
      <c r="C450" s="1"/>
    </row>
    <row r="451" spans="3:3" x14ac:dyDescent="0.25">
      <c r="C451" s="1"/>
    </row>
    <row r="452" spans="3:3" x14ac:dyDescent="0.25">
      <c r="C452" s="1"/>
    </row>
    <row r="453" spans="3:3" x14ac:dyDescent="0.25">
      <c r="C453" s="1"/>
    </row>
    <row r="454" spans="3:3" x14ac:dyDescent="0.25">
      <c r="C454" s="1"/>
    </row>
    <row r="455" spans="3:3" x14ac:dyDescent="0.25">
      <c r="C455" s="1"/>
    </row>
    <row r="456" spans="3:3" x14ac:dyDescent="0.25">
      <c r="C456" s="1"/>
    </row>
    <row r="457" spans="3:3" x14ac:dyDescent="0.25">
      <c r="C457" s="1"/>
    </row>
    <row r="458" spans="3:3" x14ac:dyDescent="0.25">
      <c r="C458" s="1"/>
    </row>
    <row r="459" spans="3:3" x14ac:dyDescent="0.25">
      <c r="C459" s="1"/>
    </row>
    <row r="460" spans="3:3" x14ac:dyDescent="0.25">
      <c r="C460" s="1"/>
    </row>
    <row r="461" spans="3:3" x14ac:dyDescent="0.25">
      <c r="C461" s="1"/>
    </row>
    <row r="462" spans="3:3" x14ac:dyDescent="0.25">
      <c r="C462" s="1"/>
    </row>
    <row r="463" spans="3:3" x14ac:dyDescent="0.25">
      <c r="C463" s="1"/>
    </row>
    <row r="464" spans="3:3" x14ac:dyDescent="0.25">
      <c r="C464" s="1"/>
    </row>
    <row r="465" spans="3:3" x14ac:dyDescent="0.25">
      <c r="C465" s="1"/>
    </row>
    <row r="466" spans="3:3" x14ac:dyDescent="0.25">
      <c r="C466" s="1"/>
    </row>
    <row r="467" spans="3:3" x14ac:dyDescent="0.25">
      <c r="C467" s="1"/>
    </row>
    <row r="468" spans="3:3" x14ac:dyDescent="0.25">
      <c r="C468" s="1"/>
    </row>
    <row r="469" spans="3:3" x14ac:dyDescent="0.25">
      <c r="C469" s="1"/>
    </row>
    <row r="470" spans="3:3" x14ac:dyDescent="0.25">
      <c r="C470" s="1"/>
    </row>
    <row r="471" spans="3:3" x14ac:dyDescent="0.25">
      <c r="C471" s="1"/>
    </row>
    <row r="472" spans="3:3" x14ac:dyDescent="0.25">
      <c r="C472" s="1"/>
    </row>
    <row r="473" spans="3:3" x14ac:dyDescent="0.25">
      <c r="C473" s="1"/>
    </row>
    <row r="474" spans="3:3" x14ac:dyDescent="0.25">
      <c r="C474" s="1"/>
    </row>
    <row r="475" spans="3:3" x14ac:dyDescent="0.25">
      <c r="C475" s="1"/>
    </row>
    <row r="476" spans="3:3" x14ac:dyDescent="0.25">
      <c r="C476" s="1"/>
    </row>
    <row r="477" spans="3:3" x14ac:dyDescent="0.25">
      <c r="C477" s="1"/>
    </row>
    <row r="478" spans="3:3" x14ac:dyDescent="0.25">
      <c r="C478" s="1"/>
    </row>
    <row r="479" spans="3:3" x14ac:dyDescent="0.25">
      <c r="C479" s="1"/>
    </row>
    <row r="480" spans="3:3" x14ac:dyDescent="0.25">
      <c r="C480" s="1"/>
    </row>
    <row r="481" spans="3:3" x14ac:dyDescent="0.25">
      <c r="C481" s="1"/>
    </row>
    <row r="482" spans="3:3" x14ac:dyDescent="0.25">
      <c r="C482" s="1"/>
    </row>
    <row r="483" spans="3:3" x14ac:dyDescent="0.25">
      <c r="C483" s="1"/>
    </row>
    <row r="484" spans="3:3" x14ac:dyDescent="0.25">
      <c r="C484" s="1"/>
    </row>
    <row r="485" spans="3:3" x14ac:dyDescent="0.25">
      <c r="C485" s="1"/>
    </row>
    <row r="486" spans="3:3" x14ac:dyDescent="0.25">
      <c r="C486" s="1"/>
    </row>
    <row r="487" spans="3:3" x14ac:dyDescent="0.25">
      <c r="C487" s="1"/>
    </row>
    <row r="488" spans="3:3" x14ac:dyDescent="0.25">
      <c r="C488" s="1"/>
    </row>
    <row r="489" spans="3:3" x14ac:dyDescent="0.25">
      <c r="C489" s="1"/>
    </row>
    <row r="490" spans="3:3" x14ac:dyDescent="0.25">
      <c r="C490" s="1"/>
    </row>
    <row r="491" spans="3:3" x14ac:dyDescent="0.25">
      <c r="C491" s="1"/>
    </row>
    <row r="492" spans="3:3" x14ac:dyDescent="0.25">
      <c r="C492" s="1"/>
    </row>
    <row r="493" spans="3:3" x14ac:dyDescent="0.25">
      <c r="C493" s="1"/>
    </row>
    <row r="494" spans="3:3" x14ac:dyDescent="0.25">
      <c r="C494" s="1"/>
    </row>
    <row r="495" spans="3:3" x14ac:dyDescent="0.25">
      <c r="C495" s="1"/>
    </row>
    <row r="496" spans="3:3" x14ac:dyDescent="0.25">
      <c r="C496" s="1"/>
    </row>
    <row r="497" spans="3:3" x14ac:dyDescent="0.25">
      <c r="C497" s="1"/>
    </row>
    <row r="498" spans="3:3" x14ac:dyDescent="0.25">
      <c r="C498" s="1"/>
    </row>
    <row r="499" spans="3:3" x14ac:dyDescent="0.25">
      <c r="C499" s="1"/>
    </row>
    <row r="500" spans="3:3" x14ac:dyDescent="0.25">
      <c r="C500" s="1"/>
    </row>
    <row r="501" spans="3:3" x14ac:dyDescent="0.25">
      <c r="C501" s="1"/>
    </row>
    <row r="502" spans="3:3" x14ac:dyDescent="0.25">
      <c r="C502" s="1"/>
    </row>
    <row r="503" spans="3:3" x14ac:dyDescent="0.25">
      <c r="C503" s="1"/>
    </row>
    <row r="504" spans="3:3" x14ac:dyDescent="0.25">
      <c r="C504" s="1"/>
    </row>
    <row r="505" spans="3:3" x14ac:dyDescent="0.25">
      <c r="C505" s="1"/>
    </row>
    <row r="506" spans="3:3" x14ac:dyDescent="0.25">
      <c r="C506" s="1"/>
    </row>
    <row r="507" spans="3:3" x14ac:dyDescent="0.25">
      <c r="C507" s="1"/>
    </row>
    <row r="508" spans="3:3" x14ac:dyDescent="0.25">
      <c r="C508" s="1"/>
    </row>
    <row r="509" spans="3:3" x14ac:dyDescent="0.25">
      <c r="C509" s="1"/>
    </row>
    <row r="510" spans="3:3" x14ac:dyDescent="0.25">
      <c r="C510" s="1"/>
    </row>
    <row r="511" spans="3:3" x14ac:dyDescent="0.25">
      <c r="C511" s="1"/>
    </row>
    <row r="512" spans="3:3" x14ac:dyDescent="0.25">
      <c r="C512" s="1"/>
    </row>
    <row r="513" spans="3:3" x14ac:dyDescent="0.25">
      <c r="C513" s="1"/>
    </row>
    <row r="514" spans="3:3" x14ac:dyDescent="0.25">
      <c r="C514" s="1"/>
    </row>
    <row r="515" spans="3:3" x14ac:dyDescent="0.25">
      <c r="C515" s="1"/>
    </row>
    <row r="516" spans="3:3" x14ac:dyDescent="0.25">
      <c r="C516" s="1"/>
    </row>
    <row r="517" spans="3:3" x14ac:dyDescent="0.25">
      <c r="C517" s="1"/>
    </row>
    <row r="518" spans="3:3" x14ac:dyDescent="0.25">
      <c r="C518" s="1"/>
    </row>
  </sheetData>
  <autoFilter ref="A2:R257">
    <filterColumn colId="1">
      <filters>
        <filter val="כן"/>
      </filters>
    </filterColumn>
    <filterColumn colId="14" showButton="0"/>
    <filterColumn colId="15" showButton="0"/>
  </autoFilter>
  <sortState ref="C264:C518">
    <sortCondition ref="C264"/>
  </sortState>
  <mergeCells count="4">
    <mergeCell ref="C1:D1"/>
    <mergeCell ref="G1:H1"/>
    <mergeCell ref="K1:L1"/>
    <mergeCell ref="O2:Q2"/>
  </mergeCells>
  <conditionalFormatting sqref="F279:O288">
    <cfRule type="cellIs" dxfId="14" priority="15" operator="equal">
      <formula>0</formula>
    </cfRule>
  </conditionalFormatting>
  <conditionalFormatting sqref="F301:O310 Q303">
    <cfRule type="cellIs" dxfId="13" priority="14" operator="equal">
      <formula>0</formula>
    </cfRule>
  </conditionalFormatting>
  <conditionalFormatting sqref="R3:R257">
    <cfRule type="cellIs" dxfId="12" priority="13" operator="equal">
      <formula>3</formula>
    </cfRule>
  </conditionalFormatting>
  <conditionalFormatting sqref="F324:O333">
    <cfRule type="cellIs" dxfId="11" priority="12" operator="equal">
      <formula>0</formula>
    </cfRule>
  </conditionalFormatting>
  <conditionalFormatting sqref="Q328">
    <cfRule type="cellIs" dxfId="9" priority="10" operator="equal">
      <formula>0</formula>
    </cfRule>
  </conditionalFormatting>
  <conditionalFormatting sqref="J290">
    <cfRule type="cellIs" dxfId="8" priority="8" operator="equal">
      <formula>0</formula>
    </cfRule>
  </conditionalFormatting>
  <conditionalFormatting sqref="J312">
    <cfRule type="cellIs" dxfId="6" priority="7" operator="equal">
      <formula>0</formula>
    </cfRule>
  </conditionalFormatting>
  <conditionalFormatting sqref="J335">
    <cfRule type="cellIs" dxfId="5" priority="6" operator="equal">
      <formula>0</formula>
    </cfRule>
  </conditionalFormatting>
  <conditionalFormatting sqref="Q305">
    <cfRule type="cellIs" dxfId="4" priority="5" operator="equal">
      <formula>0</formula>
    </cfRule>
  </conditionalFormatting>
  <conditionalFormatting sqref="Q283">
    <cfRule type="cellIs" dxfId="3" priority="4" operator="equal">
      <formula>0</formula>
    </cfRule>
  </conditionalFormatting>
  <conditionalFormatting sqref="Q286">
    <cfRule type="cellIs" dxfId="2" priority="3" operator="equal">
      <formula>0</formula>
    </cfRule>
  </conditionalFormatting>
  <conditionalFormatting sqref="Q308">
    <cfRule type="cellIs" dxfId="1" priority="2" operator="equal">
      <formula>0</formula>
    </cfRule>
  </conditionalFormatting>
  <conditionalFormatting sqref="Q331">
    <cfRule type="cellIs" dxfId="0" priority="1" operator="equal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2</vt:i4>
      </vt:variant>
    </vt:vector>
  </HeadingPairs>
  <TitlesOfParts>
    <vt:vector size="3" baseType="lpstr">
      <vt:lpstr>עודף הכנסות וגרעון</vt:lpstr>
      <vt:lpstr>Chart1</vt:lpstr>
      <vt:lpstr>Chart1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Sharvit, Yogev</dc:creator>
  <cp:lastModifiedBy>Sharvit, Yogev</cp:lastModifiedBy>
  <dcterms:created xsi:type="dcterms:W3CDTF">2019-10-28T08:01:16Z</dcterms:created>
  <dcterms:modified xsi:type="dcterms:W3CDTF">2019-10-28T13:54:19Z</dcterms:modified>
</cp:coreProperties>
</file>