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3629ba4eb8bb367/מסמכים/MuniIndex/לקוחות של המדד המוניציפלי/גלובס/כתבות וטורים שפורסמו/"/>
    </mc:Choice>
  </mc:AlternateContent>
  <xr:revisionPtr revIDLastSave="0" documentId="8_{36C4401E-F178-4AD0-BB14-11C661DFC43C}" xr6:coauthVersionLast="45" xr6:coauthVersionMax="45" xr10:uidLastSave="{00000000-0000-0000-0000-000000000000}"/>
  <bookViews>
    <workbookView xWindow="-120" yWindow="-120" windowWidth="29040" windowHeight="15840" tabRatio="814" firstSheet="2" activeTab="8" xr2:uid="{00000000-000D-0000-FFFF-FFFF00000000}"/>
  </bookViews>
  <sheets>
    <sheet name="2015 פעילים" sheetId="7" r:id="rId1"/>
    <sheet name="2016 פעילים" sheetId="5" r:id="rId2"/>
    <sheet name="2017 פעילים" sheetId="2" r:id="rId3"/>
    <sheet name="2015" sheetId="4" r:id="rId4"/>
    <sheet name="2016 לידות" sheetId="3" r:id="rId5"/>
    <sheet name="2017 לידות" sheetId="6" r:id="rId6"/>
    <sheet name="2019 לידות" sheetId="9" r:id="rId7"/>
    <sheet name="2018-2019" sheetId="1" r:id="rId8"/>
    <sheet name="ריכוז נתונים" sheetId="8" r:id="rId9"/>
    <sheet name="נתוני רשויות 2015" sheetId="10" r:id="rId10"/>
    <sheet name="נתוני רשויות 2016" sheetId="11" r:id="rId11"/>
    <sheet name="נתוני רשויות 2017" sheetId="12" r:id="rId12"/>
    <sheet name="נתוני רשויות 2018" sheetId="13" r:id="rId13"/>
  </sheets>
  <definedNames>
    <definedName name="_xlnm._FilterDatabase" localSheetId="9" hidden="1">'נתוני רשויות 2015'!$A$1:$F$252</definedName>
    <definedName name="_xlnm._FilterDatabase" localSheetId="10" hidden="1">'נתוני רשויות 2016'!$A$1:$F$258</definedName>
    <definedName name="_xlnm._FilterDatabase" localSheetId="11" hidden="1">'נתוני רשויות 2017'!$A$1:$J$255</definedName>
    <definedName name="_xlnm._FilterDatabase" localSheetId="12" hidden="1">'נתוני רשויות 2018'!$A$1:$J$257</definedName>
    <definedName name="PRINT_AREA_MI">#REF!</definedName>
    <definedName name="_xlnm.Print_Area" localSheetId="7">'2018-2019'!$A$1:$J$32</definedName>
    <definedName name="_xlnm.Print_Area">#REF!</definedName>
    <definedName name="מחוזות">'ריכוז נתונים'!$P$2:$R$259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9" i="8" l="1"/>
  <c r="E60" i="8"/>
  <c r="E61" i="8"/>
  <c r="E62" i="8"/>
  <c r="E63" i="8"/>
  <c r="D60" i="8"/>
  <c r="D61" i="8"/>
  <c r="D62" i="8"/>
  <c r="D63" i="8"/>
  <c r="D59" i="8"/>
  <c r="B65" i="8" l="1"/>
  <c r="C63" i="8"/>
  <c r="D10" i="8"/>
  <c r="K4" i="8"/>
  <c r="K3" i="8"/>
  <c r="F21" i="8"/>
  <c r="F10" i="8" l="1"/>
  <c r="J214" i="13" l="1"/>
  <c r="J215" i="13"/>
  <c r="J216" i="13"/>
  <c r="J217" i="13"/>
  <c r="J218" i="13"/>
  <c r="J219" i="13"/>
  <c r="J220" i="13"/>
  <c r="J221" i="13"/>
  <c r="J222" i="13"/>
  <c r="J223" i="13"/>
  <c r="J224" i="13"/>
  <c r="J225" i="13"/>
  <c r="J226" i="13"/>
  <c r="J227" i="13"/>
  <c r="J228" i="13"/>
  <c r="J229" i="13"/>
  <c r="J230" i="13"/>
  <c r="J231" i="13"/>
  <c r="J232" i="13"/>
  <c r="J233" i="13"/>
  <c r="J234" i="13"/>
  <c r="J235" i="13"/>
  <c r="J236" i="13"/>
  <c r="J237" i="13"/>
  <c r="J238" i="13"/>
  <c r="J239" i="13"/>
  <c r="J240" i="13"/>
  <c r="J241" i="13"/>
  <c r="J242" i="13"/>
  <c r="J243" i="13"/>
  <c r="J244" i="13"/>
  <c r="J245" i="13"/>
  <c r="J246" i="13"/>
  <c r="J247" i="13"/>
  <c r="J248" i="13"/>
  <c r="J249" i="13"/>
  <c r="J250" i="13"/>
  <c r="J251" i="13"/>
  <c r="J252" i="13"/>
  <c r="J253" i="13"/>
  <c r="J254" i="13"/>
  <c r="J255" i="13"/>
  <c r="J256" i="13"/>
  <c r="J213" i="13"/>
  <c r="J3" i="12"/>
  <c r="J4" i="12"/>
  <c r="J5" i="12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J59" i="12"/>
  <c r="J60" i="12"/>
  <c r="J61" i="12"/>
  <c r="J62" i="12"/>
  <c r="J63" i="12"/>
  <c r="J64" i="12"/>
  <c r="J65" i="12"/>
  <c r="J66" i="12"/>
  <c r="J67" i="12"/>
  <c r="J68" i="12"/>
  <c r="J69" i="12"/>
  <c r="J70" i="12"/>
  <c r="J71" i="12"/>
  <c r="J72" i="12"/>
  <c r="J73" i="12"/>
  <c r="J74" i="12"/>
  <c r="J75" i="12"/>
  <c r="J76" i="12"/>
  <c r="J77" i="12"/>
  <c r="J78" i="12"/>
  <c r="J79" i="12"/>
  <c r="J80" i="12"/>
  <c r="J81" i="12"/>
  <c r="J82" i="12"/>
  <c r="J83" i="12"/>
  <c r="J84" i="12"/>
  <c r="J85" i="12"/>
  <c r="J86" i="12"/>
  <c r="J87" i="12"/>
  <c r="J88" i="12"/>
  <c r="J89" i="12"/>
  <c r="J90" i="12"/>
  <c r="J91" i="12"/>
  <c r="J92" i="12"/>
  <c r="J93" i="12"/>
  <c r="J94" i="12"/>
  <c r="J95" i="12"/>
  <c r="J96" i="12"/>
  <c r="J97" i="12"/>
  <c r="J98" i="12"/>
  <c r="J99" i="12"/>
  <c r="J100" i="12"/>
  <c r="J101" i="12"/>
  <c r="J102" i="12"/>
  <c r="J103" i="12"/>
  <c r="J104" i="12"/>
  <c r="J105" i="12"/>
  <c r="J106" i="12"/>
  <c r="J107" i="12"/>
  <c r="J108" i="12"/>
  <c r="J109" i="12"/>
  <c r="J110" i="12"/>
  <c r="J111" i="12"/>
  <c r="J112" i="12"/>
  <c r="J113" i="12"/>
  <c r="J114" i="12"/>
  <c r="J115" i="12"/>
  <c r="J116" i="12"/>
  <c r="J117" i="12"/>
  <c r="J118" i="12"/>
  <c r="J119" i="12"/>
  <c r="J120" i="12"/>
  <c r="J121" i="12"/>
  <c r="J122" i="12"/>
  <c r="J123" i="12"/>
  <c r="J124" i="12"/>
  <c r="J125" i="12"/>
  <c r="J126" i="12"/>
  <c r="J127" i="12"/>
  <c r="J128" i="12"/>
  <c r="J129" i="12"/>
  <c r="J130" i="12"/>
  <c r="J131" i="12"/>
  <c r="J132" i="12"/>
  <c r="J133" i="12"/>
  <c r="J134" i="12"/>
  <c r="J135" i="12"/>
  <c r="J136" i="12"/>
  <c r="J137" i="12"/>
  <c r="J138" i="12"/>
  <c r="J139" i="12"/>
  <c r="J140" i="12"/>
  <c r="J141" i="12"/>
  <c r="J142" i="12"/>
  <c r="J143" i="12"/>
  <c r="J144" i="12"/>
  <c r="J145" i="12"/>
  <c r="J146" i="12"/>
  <c r="J147" i="12"/>
  <c r="J148" i="12"/>
  <c r="J149" i="12"/>
  <c r="J150" i="12"/>
  <c r="J151" i="12"/>
  <c r="J152" i="12"/>
  <c r="J153" i="12"/>
  <c r="J154" i="12"/>
  <c r="J155" i="12"/>
  <c r="J156" i="12"/>
  <c r="J157" i="12"/>
  <c r="J158" i="12"/>
  <c r="J159" i="12"/>
  <c r="J160" i="12"/>
  <c r="J161" i="12"/>
  <c r="J162" i="12"/>
  <c r="J163" i="12"/>
  <c r="J164" i="12"/>
  <c r="J165" i="12"/>
  <c r="J166" i="12"/>
  <c r="J167" i="12"/>
  <c r="J168" i="12"/>
  <c r="J169" i="12"/>
  <c r="J170" i="12"/>
  <c r="J171" i="12"/>
  <c r="J172" i="12"/>
  <c r="J173" i="12"/>
  <c r="J174" i="12"/>
  <c r="J175" i="12"/>
  <c r="J176" i="12"/>
  <c r="J177" i="12"/>
  <c r="J178" i="12"/>
  <c r="J179" i="12"/>
  <c r="J180" i="12"/>
  <c r="J181" i="12"/>
  <c r="J182" i="12"/>
  <c r="J183" i="12"/>
  <c r="J184" i="12"/>
  <c r="J185" i="12"/>
  <c r="J186" i="12"/>
  <c r="J187" i="12"/>
  <c r="J188" i="12"/>
  <c r="J189" i="12"/>
  <c r="J190" i="12"/>
  <c r="J191" i="12"/>
  <c r="J192" i="12"/>
  <c r="J193" i="12"/>
  <c r="J194" i="12"/>
  <c r="J195" i="12"/>
  <c r="J196" i="12"/>
  <c r="J197" i="12"/>
  <c r="J198" i="12"/>
  <c r="J199" i="12"/>
  <c r="J200" i="12"/>
  <c r="J201" i="12"/>
  <c r="J202" i="12"/>
  <c r="J203" i="12"/>
  <c r="J204" i="12"/>
  <c r="J205" i="12"/>
  <c r="J206" i="12"/>
  <c r="J207" i="12"/>
  <c r="J208" i="12"/>
  <c r="J209" i="12"/>
  <c r="J210" i="12"/>
  <c r="J211" i="12"/>
  <c r="J212" i="12"/>
  <c r="J213" i="12"/>
  <c r="J214" i="12"/>
  <c r="J215" i="12"/>
  <c r="J216" i="12"/>
  <c r="J217" i="12"/>
  <c r="J218" i="12"/>
  <c r="J219" i="12"/>
  <c r="J220" i="12"/>
  <c r="J221" i="12"/>
  <c r="J222" i="12"/>
  <c r="J223" i="12"/>
  <c r="J224" i="12"/>
  <c r="J225" i="12"/>
  <c r="J226" i="12"/>
  <c r="J227" i="12"/>
  <c r="J228" i="12"/>
  <c r="J229" i="12"/>
  <c r="J230" i="12"/>
  <c r="J231" i="12"/>
  <c r="J232" i="12"/>
  <c r="J233" i="12"/>
  <c r="J234" i="12"/>
  <c r="J235" i="12"/>
  <c r="J236" i="12"/>
  <c r="J237" i="12"/>
  <c r="J238" i="12"/>
  <c r="J239" i="12"/>
  <c r="J240" i="12"/>
  <c r="J241" i="12"/>
  <c r="J242" i="12"/>
  <c r="J243" i="12"/>
  <c r="J244" i="12"/>
  <c r="J245" i="12"/>
  <c r="J246" i="12"/>
  <c r="J247" i="12"/>
  <c r="J248" i="12"/>
  <c r="J249" i="12"/>
  <c r="J250" i="12"/>
  <c r="J251" i="12"/>
  <c r="J252" i="12"/>
  <c r="J253" i="12"/>
  <c r="J254" i="12"/>
  <c r="J2" i="12"/>
  <c r="B63" i="8"/>
  <c r="B62" i="8"/>
  <c r="D54" i="8"/>
  <c r="E54" i="8"/>
  <c r="D43" i="8"/>
  <c r="E43" i="8"/>
  <c r="B43" i="8"/>
  <c r="B61" i="8"/>
  <c r="B60" i="8"/>
  <c r="B59" i="8"/>
  <c r="B44" i="8"/>
  <c r="G43" i="8" s="1"/>
  <c r="E3" i="11"/>
  <c r="E4" i="11"/>
  <c r="E5" i="11"/>
  <c r="E6" i="11"/>
  <c r="E7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E47" i="11"/>
  <c r="E48" i="11"/>
  <c r="E49" i="11"/>
  <c r="E50" i="11"/>
  <c r="E51" i="11"/>
  <c r="E52" i="11"/>
  <c r="E53" i="11"/>
  <c r="E54" i="11"/>
  <c r="E55" i="11"/>
  <c r="E56" i="11"/>
  <c r="E57" i="11"/>
  <c r="E58" i="11"/>
  <c r="E59" i="11"/>
  <c r="E60" i="11"/>
  <c r="E61" i="11"/>
  <c r="E62" i="11"/>
  <c r="E63" i="11"/>
  <c r="E64" i="11"/>
  <c r="E65" i="11"/>
  <c r="E66" i="11"/>
  <c r="E67" i="11"/>
  <c r="E68" i="11"/>
  <c r="E69" i="11"/>
  <c r="E70" i="11"/>
  <c r="E71" i="11"/>
  <c r="E72" i="11"/>
  <c r="E73" i="11"/>
  <c r="E74" i="11"/>
  <c r="E75" i="11"/>
  <c r="E76" i="11"/>
  <c r="E77" i="11"/>
  <c r="E78" i="11"/>
  <c r="E79" i="11"/>
  <c r="E80" i="11"/>
  <c r="E81" i="11"/>
  <c r="E82" i="11"/>
  <c r="E83" i="11"/>
  <c r="E84" i="11"/>
  <c r="E85" i="11"/>
  <c r="E86" i="11"/>
  <c r="E87" i="11"/>
  <c r="E88" i="11"/>
  <c r="E89" i="11"/>
  <c r="E90" i="11"/>
  <c r="E91" i="11"/>
  <c r="E92" i="11"/>
  <c r="E93" i="11"/>
  <c r="E94" i="11"/>
  <c r="E95" i="11"/>
  <c r="E96" i="11"/>
  <c r="E97" i="11"/>
  <c r="E98" i="11"/>
  <c r="E99" i="11"/>
  <c r="E100" i="11"/>
  <c r="E101" i="11"/>
  <c r="E102" i="11"/>
  <c r="E103" i="11"/>
  <c r="E104" i="11"/>
  <c r="E105" i="11"/>
  <c r="E106" i="11"/>
  <c r="E107" i="11"/>
  <c r="E108" i="11"/>
  <c r="E109" i="11"/>
  <c r="E110" i="11"/>
  <c r="E111" i="11"/>
  <c r="E112" i="11"/>
  <c r="E113" i="11"/>
  <c r="E114" i="11"/>
  <c r="E115" i="11"/>
  <c r="E116" i="11"/>
  <c r="E117" i="11"/>
  <c r="E118" i="11"/>
  <c r="E119" i="11"/>
  <c r="E120" i="11"/>
  <c r="E121" i="11"/>
  <c r="E122" i="11"/>
  <c r="E123" i="11"/>
  <c r="E124" i="11"/>
  <c r="E125" i="11"/>
  <c r="E126" i="11"/>
  <c r="E127" i="11"/>
  <c r="E128" i="11"/>
  <c r="E129" i="11"/>
  <c r="E130" i="11"/>
  <c r="E131" i="11"/>
  <c r="E132" i="11"/>
  <c r="E133" i="11"/>
  <c r="E134" i="11"/>
  <c r="E135" i="11"/>
  <c r="E136" i="11"/>
  <c r="E137" i="11"/>
  <c r="E138" i="11"/>
  <c r="E139" i="11"/>
  <c r="E140" i="11"/>
  <c r="E141" i="11"/>
  <c r="E142" i="11"/>
  <c r="E143" i="11"/>
  <c r="E144" i="11"/>
  <c r="E145" i="11"/>
  <c r="E146" i="11"/>
  <c r="E147" i="11"/>
  <c r="E148" i="11"/>
  <c r="E149" i="11"/>
  <c r="E150" i="11"/>
  <c r="E151" i="11"/>
  <c r="E152" i="11"/>
  <c r="E153" i="11"/>
  <c r="E154" i="11"/>
  <c r="E155" i="11"/>
  <c r="E156" i="11"/>
  <c r="E157" i="11"/>
  <c r="E158" i="11"/>
  <c r="E159" i="11"/>
  <c r="E160" i="11"/>
  <c r="E161" i="11"/>
  <c r="E162" i="11"/>
  <c r="E163" i="11"/>
  <c r="E164" i="11"/>
  <c r="E165" i="11"/>
  <c r="E166" i="11"/>
  <c r="E167" i="11"/>
  <c r="E168" i="11"/>
  <c r="E169" i="11"/>
  <c r="E170" i="11"/>
  <c r="E171" i="11"/>
  <c r="E172" i="11"/>
  <c r="E173" i="11"/>
  <c r="E174" i="11"/>
  <c r="E175" i="11"/>
  <c r="E176" i="11"/>
  <c r="E177" i="11"/>
  <c r="E178" i="11"/>
  <c r="E179" i="11"/>
  <c r="E180" i="11"/>
  <c r="E181" i="11"/>
  <c r="E182" i="11"/>
  <c r="E183" i="11"/>
  <c r="E184" i="11"/>
  <c r="E185" i="11"/>
  <c r="E186" i="11"/>
  <c r="E187" i="11"/>
  <c r="E188" i="11"/>
  <c r="E189" i="11"/>
  <c r="E190" i="11"/>
  <c r="E191" i="11"/>
  <c r="E192" i="11"/>
  <c r="E193" i="11"/>
  <c r="E194" i="11"/>
  <c r="E195" i="11"/>
  <c r="E196" i="11"/>
  <c r="E197" i="11"/>
  <c r="E198" i="11"/>
  <c r="E199" i="11"/>
  <c r="E200" i="11"/>
  <c r="E201" i="11"/>
  <c r="E202" i="11"/>
  <c r="E203" i="11"/>
  <c r="E204" i="11"/>
  <c r="E205" i="11"/>
  <c r="E206" i="11"/>
  <c r="E207" i="11"/>
  <c r="E208" i="11"/>
  <c r="E209" i="11"/>
  <c r="E210" i="11"/>
  <c r="E211" i="11"/>
  <c r="E212" i="11"/>
  <c r="E213" i="11"/>
  <c r="E214" i="11"/>
  <c r="E215" i="11"/>
  <c r="E216" i="11"/>
  <c r="E217" i="11"/>
  <c r="E218" i="11"/>
  <c r="E219" i="11"/>
  <c r="E220" i="11"/>
  <c r="E221" i="11"/>
  <c r="E222" i="11"/>
  <c r="E223" i="11"/>
  <c r="E224" i="11"/>
  <c r="E225" i="11"/>
  <c r="E226" i="11"/>
  <c r="E227" i="11"/>
  <c r="E228" i="11"/>
  <c r="E229" i="11"/>
  <c r="E230" i="11"/>
  <c r="E231" i="11"/>
  <c r="E232" i="11"/>
  <c r="E233" i="11"/>
  <c r="E234" i="11"/>
  <c r="E235" i="11"/>
  <c r="E236" i="11"/>
  <c r="E237" i="11"/>
  <c r="E238" i="11"/>
  <c r="E239" i="11"/>
  <c r="E240" i="11"/>
  <c r="E241" i="11"/>
  <c r="E242" i="11"/>
  <c r="E243" i="11"/>
  <c r="E244" i="11"/>
  <c r="E245" i="11"/>
  <c r="E246" i="11"/>
  <c r="E247" i="11"/>
  <c r="E248" i="11"/>
  <c r="E249" i="11"/>
  <c r="E250" i="11"/>
  <c r="E251" i="11"/>
  <c r="E252" i="11"/>
  <c r="E253" i="11"/>
  <c r="E254" i="11"/>
  <c r="E255" i="11"/>
  <c r="E256" i="11"/>
  <c r="E257" i="11"/>
  <c r="E2" i="11"/>
  <c r="E3" i="10"/>
  <c r="E4" i="10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E89" i="10"/>
  <c r="E90" i="10"/>
  <c r="E91" i="10"/>
  <c r="E92" i="10"/>
  <c r="E93" i="10"/>
  <c r="E94" i="10"/>
  <c r="E95" i="10"/>
  <c r="E96" i="10"/>
  <c r="E97" i="10"/>
  <c r="E98" i="10"/>
  <c r="E99" i="10"/>
  <c r="E100" i="10"/>
  <c r="E101" i="10"/>
  <c r="E102" i="10"/>
  <c r="E103" i="10"/>
  <c r="E104" i="10"/>
  <c r="E105" i="10"/>
  <c r="E106" i="10"/>
  <c r="E107" i="10"/>
  <c r="E108" i="10"/>
  <c r="E109" i="10"/>
  <c r="E110" i="10"/>
  <c r="E111" i="10"/>
  <c r="E112" i="10"/>
  <c r="E113" i="10"/>
  <c r="E114" i="10"/>
  <c r="E115" i="10"/>
  <c r="E116" i="10"/>
  <c r="E117" i="10"/>
  <c r="E118" i="10"/>
  <c r="E119" i="10"/>
  <c r="E120" i="10"/>
  <c r="E121" i="10"/>
  <c r="E122" i="10"/>
  <c r="E123" i="10"/>
  <c r="E124" i="10"/>
  <c r="E125" i="10"/>
  <c r="E126" i="10"/>
  <c r="E127" i="10"/>
  <c r="E128" i="10"/>
  <c r="E129" i="10"/>
  <c r="E130" i="10"/>
  <c r="E131" i="10"/>
  <c r="E132" i="10"/>
  <c r="E133" i="10"/>
  <c r="E134" i="10"/>
  <c r="E135" i="10"/>
  <c r="E136" i="10"/>
  <c r="E137" i="10"/>
  <c r="E138" i="10"/>
  <c r="E139" i="10"/>
  <c r="E140" i="10"/>
  <c r="E141" i="10"/>
  <c r="E142" i="10"/>
  <c r="E143" i="10"/>
  <c r="E145" i="10"/>
  <c r="E146" i="10"/>
  <c r="E147" i="10"/>
  <c r="E148" i="10"/>
  <c r="E149" i="10"/>
  <c r="E150" i="10"/>
  <c r="E151" i="10"/>
  <c r="E152" i="10"/>
  <c r="E153" i="10"/>
  <c r="E154" i="10"/>
  <c r="E155" i="10"/>
  <c r="E156" i="10"/>
  <c r="E157" i="10"/>
  <c r="E158" i="10"/>
  <c r="E159" i="10"/>
  <c r="E160" i="10"/>
  <c r="E161" i="10"/>
  <c r="E162" i="10"/>
  <c r="E163" i="10"/>
  <c r="E164" i="10"/>
  <c r="E165" i="10"/>
  <c r="E166" i="10"/>
  <c r="E167" i="10"/>
  <c r="E168" i="10"/>
  <c r="E169" i="10"/>
  <c r="E170" i="10"/>
  <c r="E171" i="10"/>
  <c r="E172" i="10"/>
  <c r="E173" i="10"/>
  <c r="E174" i="10"/>
  <c r="E175" i="10"/>
  <c r="E176" i="10"/>
  <c r="E177" i="10"/>
  <c r="E178" i="10"/>
  <c r="E179" i="10"/>
  <c r="E180" i="10"/>
  <c r="E181" i="10"/>
  <c r="E182" i="10"/>
  <c r="E183" i="10"/>
  <c r="E184" i="10"/>
  <c r="E185" i="10"/>
  <c r="E186" i="10"/>
  <c r="E187" i="10"/>
  <c r="E188" i="10"/>
  <c r="E189" i="10"/>
  <c r="E190" i="10"/>
  <c r="E191" i="10"/>
  <c r="E192" i="10"/>
  <c r="E193" i="10"/>
  <c r="E194" i="10"/>
  <c r="E195" i="10"/>
  <c r="E196" i="10"/>
  <c r="E197" i="10"/>
  <c r="E198" i="10"/>
  <c r="E199" i="10"/>
  <c r="E200" i="10"/>
  <c r="E201" i="10"/>
  <c r="E202" i="10"/>
  <c r="E203" i="10"/>
  <c r="E204" i="10"/>
  <c r="E205" i="10"/>
  <c r="E206" i="10"/>
  <c r="E207" i="10"/>
  <c r="E208" i="10"/>
  <c r="E209" i="10"/>
  <c r="E210" i="10"/>
  <c r="E211" i="10"/>
  <c r="E212" i="10"/>
  <c r="E213" i="10"/>
  <c r="E214" i="10"/>
  <c r="E215" i="10"/>
  <c r="E216" i="10"/>
  <c r="E217" i="10"/>
  <c r="E218" i="10"/>
  <c r="E219" i="10"/>
  <c r="E220" i="10"/>
  <c r="E221" i="10"/>
  <c r="E222" i="10"/>
  <c r="E223" i="10"/>
  <c r="E224" i="10"/>
  <c r="E225" i="10"/>
  <c r="E226" i="10"/>
  <c r="E227" i="10"/>
  <c r="E228" i="10"/>
  <c r="E229" i="10"/>
  <c r="E230" i="10"/>
  <c r="E231" i="10"/>
  <c r="E232" i="10"/>
  <c r="E234" i="10"/>
  <c r="E235" i="10"/>
  <c r="E236" i="10"/>
  <c r="E237" i="10"/>
  <c r="E238" i="10"/>
  <c r="E239" i="10"/>
  <c r="E240" i="10"/>
  <c r="E241" i="10"/>
  <c r="E242" i="10"/>
  <c r="E243" i="10"/>
  <c r="E244" i="10"/>
  <c r="E245" i="10"/>
  <c r="E246" i="10"/>
  <c r="E247" i="10"/>
  <c r="E248" i="10"/>
  <c r="E249" i="10"/>
  <c r="E250" i="10"/>
  <c r="E251" i="10"/>
  <c r="E2" i="10"/>
  <c r="I3" i="12"/>
  <c r="I4" i="12"/>
  <c r="I5" i="12"/>
  <c r="I6" i="12"/>
  <c r="I7" i="12"/>
  <c r="I8" i="12"/>
  <c r="I9" i="12"/>
  <c r="I10" i="12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I101" i="12"/>
  <c r="I102" i="12"/>
  <c r="I103" i="12"/>
  <c r="I104" i="12"/>
  <c r="I105" i="12"/>
  <c r="I106" i="12"/>
  <c r="I107" i="12"/>
  <c r="I108" i="12"/>
  <c r="I109" i="12"/>
  <c r="I110" i="12"/>
  <c r="I111" i="12"/>
  <c r="I112" i="12"/>
  <c r="I113" i="12"/>
  <c r="I114" i="12"/>
  <c r="I115" i="12"/>
  <c r="I116" i="12"/>
  <c r="I117" i="12"/>
  <c r="I118" i="12"/>
  <c r="I119" i="12"/>
  <c r="I120" i="12"/>
  <c r="I121" i="12"/>
  <c r="I122" i="12"/>
  <c r="I123" i="12"/>
  <c r="I124" i="12"/>
  <c r="I125" i="12"/>
  <c r="I126" i="12"/>
  <c r="I127" i="12"/>
  <c r="I128" i="12"/>
  <c r="I129" i="12"/>
  <c r="I130" i="12"/>
  <c r="I131" i="12"/>
  <c r="I132" i="12"/>
  <c r="I133" i="12"/>
  <c r="I134" i="12"/>
  <c r="I135" i="12"/>
  <c r="I136" i="12"/>
  <c r="I137" i="12"/>
  <c r="I138" i="12"/>
  <c r="I139" i="12"/>
  <c r="I140" i="12"/>
  <c r="I141" i="12"/>
  <c r="I142" i="12"/>
  <c r="I143" i="12"/>
  <c r="I144" i="12"/>
  <c r="I145" i="12"/>
  <c r="I147" i="12"/>
  <c r="I148" i="12"/>
  <c r="I149" i="12"/>
  <c r="I150" i="12"/>
  <c r="I151" i="12"/>
  <c r="I152" i="12"/>
  <c r="I153" i="12"/>
  <c r="I154" i="12"/>
  <c r="I155" i="12"/>
  <c r="I156" i="12"/>
  <c r="I157" i="12"/>
  <c r="I158" i="12"/>
  <c r="I159" i="12"/>
  <c r="I160" i="12"/>
  <c r="I161" i="12"/>
  <c r="I162" i="12"/>
  <c r="I163" i="12"/>
  <c r="I164" i="12"/>
  <c r="I165" i="12"/>
  <c r="I166" i="12"/>
  <c r="I167" i="12"/>
  <c r="I168" i="12"/>
  <c r="I169" i="12"/>
  <c r="I170" i="12"/>
  <c r="I171" i="12"/>
  <c r="I172" i="12"/>
  <c r="I173" i="12"/>
  <c r="I174" i="12"/>
  <c r="I175" i="12"/>
  <c r="I176" i="12"/>
  <c r="I177" i="12"/>
  <c r="I178" i="12"/>
  <c r="I179" i="12"/>
  <c r="I180" i="12"/>
  <c r="I181" i="12"/>
  <c r="I182" i="12"/>
  <c r="I183" i="12"/>
  <c r="I184" i="12"/>
  <c r="I185" i="12"/>
  <c r="I186" i="12"/>
  <c r="I187" i="12"/>
  <c r="I188" i="12"/>
  <c r="I189" i="12"/>
  <c r="I190" i="12"/>
  <c r="I191" i="12"/>
  <c r="I192" i="12"/>
  <c r="I193" i="12"/>
  <c r="I194" i="12"/>
  <c r="I195" i="12"/>
  <c r="I196" i="12"/>
  <c r="I197" i="12"/>
  <c r="I198" i="12"/>
  <c r="I199" i="12"/>
  <c r="I200" i="12"/>
  <c r="I201" i="12"/>
  <c r="I202" i="12"/>
  <c r="I203" i="12"/>
  <c r="I204" i="12"/>
  <c r="I205" i="12"/>
  <c r="I206" i="12"/>
  <c r="I207" i="12"/>
  <c r="I208" i="12"/>
  <c r="I209" i="12"/>
  <c r="I210" i="12"/>
  <c r="I211" i="12"/>
  <c r="I212" i="12"/>
  <c r="I213" i="12"/>
  <c r="I214" i="12"/>
  <c r="I215" i="12"/>
  <c r="I216" i="12"/>
  <c r="I217" i="12"/>
  <c r="I218" i="12"/>
  <c r="I219" i="12"/>
  <c r="I220" i="12"/>
  <c r="I221" i="12"/>
  <c r="I222" i="12"/>
  <c r="I223" i="12"/>
  <c r="I224" i="12"/>
  <c r="I225" i="12"/>
  <c r="I226" i="12"/>
  <c r="I227" i="12"/>
  <c r="I228" i="12"/>
  <c r="I229" i="12"/>
  <c r="I230" i="12"/>
  <c r="I231" i="12"/>
  <c r="I232" i="12"/>
  <c r="I233" i="12"/>
  <c r="I234" i="12"/>
  <c r="I235" i="12"/>
  <c r="I236" i="12"/>
  <c r="I238" i="12"/>
  <c r="I239" i="12"/>
  <c r="I240" i="12"/>
  <c r="I241" i="12"/>
  <c r="I242" i="12"/>
  <c r="I243" i="12"/>
  <c r="I244" i="12"/>
  <c r="I245" i="12"/>
  <c r="I246" i="12"/>
  <c r="I247" i="12"/>
  <c r="I248" i="12"/>
  <c r="I249" i="12"/>
  <c r="I250" i="12"/>
  <c r="I251" i="12"/>
  <c r="I252" i="12"/>
  <c r="I253" i="12"/>
  <c r="I254" i="12"/>
  <c r="I2" i="12"/>
  <c r="I3" i="13"/>
  <c r="I4" i="13"/>
  <c r="I5" i="13"/>
  <c r="I6" i="13"/>
  <c r="I7" i="13"/>
  <c r="I8" i="13"/>
  <c r="I9" i="13"/>
  <c r="I10" i="13"/>
  <c r="I11" i="13"/>
  <c r="I12" i="13"/>
  <c r="I13" i="13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I27" i="13"/>
  <c r="I28" i="13"/>
  <c r="I29" i="13"/>
  <c r="I30" i="13"/>
  <c r="I31" i="13"/>
  <c r="I32" i="13"/>
  <c r="I33" i="13"/>
  <c r="I34" i="13"/>
  <c r="I35" i="13"/>
  <c r="I36" i="13"/>
  <c r="I37" i="13"/>
  <c r="I38" i="13"/>
  <c r="I39" i="13"/>
  <c r="I40" i="13"/>
  <c r="I41" i="13"/>
  <c r="I42" i="13"/>
  <c r="I43" i="13"/>
  <c r="I44" i="13"/>
  <c r="I45" i="13"/>
  <c r="I46" i="13"/>
  <c r="I47" i="13"/>
  <c r="I48" i="13"/>
  <c r="I49" i="13"/>
  <c r="I50" i="13"/>
  <c r="I51" i="13"/>
  <c r="I52" i="13"/>
  <c r="I53" i="13"/>
  <c r="I54" i="13"/>
  <c r="I55" i="13"/>
  <c r="I56" i="13"/>
  <c r="I57" i="13"/>
  <c r="I58" i="13"/>
  <c r="I59" i="13"/>
  <c r="I60" i="13"/>
  <c r="I61" i="13"/>
  <c r="I62" i="13"/>
  <c r="I63" i="13"/>
  <c r="I64" i="13"/>
  <c r="I65" i="13"/>
  <c r="I66" i="13"/>
  <c r="I67" i="13"/>
  <c r="I68" i="13"/>
  <c r="I69" i="13"/>
  <c r="I70" i="13"/>
  <c r="I71" i="13"/>
  <c r="I72" i="13"/>
  <c r="I73" i="13"/>
  <c r="I74" i="13"/>
  <c r="I75" i="13"/>
  <c r="I76" i="13"/>
  <c r="I77" i="13"/>
  <c r="I78" i="13"/>
  <c r="I79" i="13"/>
  <c r="I80" i="13"/>
  <c r="I81" i="13"/>
  <c r="I82" i="13"/>
  <c r="I83" i="13"/>
  <c r="I84" i="13"/>
  <c r="I85" i="13"/>
  <c r="I86" i="13"/>
  <c r="I87" i="13"/>
  <c r="I88" i="13"/>
  <c r="I89" i="13"/>
  <c r="I90" i="13"/>
  <c r="I91" i="13"/>
  <c r="I92" i="13"/>
  <c r="I93" i="13"/>
  <c r="I94" i="13"/>
  <c r="I95" i="13"/>
  <c r="I96" i="13"/>
  <c r="I97" i="13"/>
  <c r="I98" i="13"/>
  <c r="I99" i="13"/>
  <c r="I100" i="13"/>
  <c r="I101" i="13"/>
  <c r="I102" i="13"/>
  <c r="I103" i="13"/>
  <c r="I104" i="13"/>
  <c r="I105" i="13"/>
  <c r="I106" i="13"/>
  <c r="I107" i="13"/>
  <c r="I108" i="13"/>
  <c r="I109" i="13"/>
  <c r="I110" i="13"/>
  <c r="I111" i="13"/>
  <c r="I112" i="13"/>
  <c r="I113" i="13"/>
  <c r="I114" i="13"/>
  <c r="I115" i="13"/>
  <c r="I116" i="13"/>
  <c r="I117" i="13"/>
  <c r="I118" i="13"/>
  <c r="I119" i="13"/>
  <c r="I120" i="13"/>
  <c r="I121" i="13"/>
  <c r="I122" i="13"/>
  <c r="I123" i="13"/>
  <c r="I124" i="13"/>
  <c r="I125" i="13"/>
  <c r="I126" i="13"/>
  <c r="I127" i="13"/>
  <c r="I128" i="13"/>
  <c r="I129" i="13"/>
  <c r="I130" i="13"/>
  <c r="I131" i="13"/>
  <c r="I132" i="13"/>
  <c r="I133" i="13"/>
  <c r="I134" i="13"/>
  <c r="I135" i="13"/>
  <c r="I136" i="13"/>
  <c r="I137" i="13"/>
  <c r="I138" i="13"/>
  <c r="I139" i="13"/>
  <c r="I140" i="13"/>
  <c r="I141" i="13"/>
  <c r="I142" i="13"/>
  <c r="I143" i="13"/>
  <c r="I144" i="13"/>
  <c r="I145" i="13"/>
  <c r="I146" i="13"/>
  <c r="I147" i="13"/>
  <c r="I148" i="13"/>
  <c r="I149" i="13"/>
  <c r="I150" i="13"/>
  <c r="I151" i="13"/>
  <c r="I152" i="13"/>
  <c r="I153" i="13"/>
  <c r="I154" i="13"/>
  <c r="I155" i="13"/>
  <c r="I156" i="13"/>
  <c r="I157" i="13"/>
  <c r="I158" i="13"/>
  <c r="I159" i="13"/>
  <c r="I160" i="13"/>
  <c r="I161" i="13"/>
  <c r="I162" i="13"/>
  <c r="I163" i="13"/>
  <c r="I164" i="13"/>
  <c r="I165" i="13"/>
  <c r="I166" i="13"/>
  <c r="I167" i="13"/>
  <c r="I168" i="13"/>
  <c r="I169" i="13"/>
  <c r="I170" i="13"/>
  <c r="I171" i="13"/>
  <c r="I172" i="13"/>
  <c r="I173" i="13"/>
  <c r="I174" i="13"/>
  <c r="I175" i="13"/>
  <c r="I176" i="13"/>
  <c r="I177" i="13"/>
  <c r="I178" i="13"/>
  <c r="I179" i="13"/>
  <c r="I180" i="13"/>
  <c r="I181" i="13"/>
  <c r="I182" i="13"/>
  <c r="I183" i="13"/>
  <c r="I184" i="13"/>
  <c r="I185" i="13"/>
  <c r="I186" i="13"/>
  <c r="I187" i="13"/>
  <c r="I188" i="13"/>
  <c r="I189" i="13"/>
  <c r="I190" i="13"/>
  <c r="I191" i="13"/>
  <c r="I192" i="13"/>
  <c r="I193" i="13"/>
  <c r="I194" i="13"/>
  <c r="I195" i="13"/>
  <c r="I196" i="13"/>
  <c r="I197" i="13"/>
  <c r="I198" i="13"/>
  <c r="I199" i="13"/>
  <c r="I200" i="13"/>
  <c r="I201" i="13"/>
  <c r="I202" i="13"/>
  <c r="I203" i="13"/>
  <c r="I204" i="13"/>
  <c r="I205" i="13"/>
  <c r="I206" i="13"/>
  <c r="I207" i="13"/>
  <c r="I208" i="13"/>
  <c r="I209" i="13"/>
  <c r="I210" i="13"/>
  <c r="I211" i="13"/>
  <c r="I212" i="13"/>
  <c r="I213" i="13"/>
  <c r="I214" i="13"/>
  <c r="I215" i="13"/>
  <c r="I216" i="13"/>
  <c r="I217" i="13"/>
  <c r="I218" i="13"/>
  <c r="I219" i="13"/>
  <c r="I220" i="13"/>
  <c r="I221" i="13"/>
  <c r="I222" i="13"/>
  <c r="I223" i="13"/>
  <c r="I224" i="13"/>
  <c r="I225" i="13"/>
  <c r="I226" i="13"/>
  <c r="I227" i="13"/>
  <c r="I228" i="13"/>
  <c r="I229" i="13"/>
  <c r="I230" i="13"/>
  <c r="I231" i="13"/>
  <c r="I232" i="13"/>
  <c r="I233" i="13"/>
  <c r="I234" i="13"/>
  <c r="I235" i="13"/>
  <c r="I236" i="13"/>
  <c r="I237" i="13"/>
  <c r="I238" i="13"/>
  <c r="I239" i="13"/>
  <c r="I240" i="13"/>
  <c r="I241" i="13"/>
  <c r="I242" i="13"/>
  <c r="I243" i="13"/>
  <c r="I244" i="13"/>
  <c r="I245" i="13"/>
  <c r="I246" i="13"/>
  <c r="I247" i="13"/>
  <c r="I248" i="13"/>
  <c r="I249" i="13"/>
  <c r="I250" i="13"/>
  <c r="I251" i="13"/>
  <c r="I252" i="13"/>
  <c r="I253" i="13"/>
  <c r="I254" i="13"/>
  <c r="I255" i="13"/>
  <c r="I256" i="13"/>
  <c r="I2" i="13"/>
  <c r="U3" i="8"/>
  <c r="U4" i="8"/>
  <c r="U5" i="8"/>
  <c r="U6" i="8"/>
  <c r="U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31" i="8"/>
  <c r="U32" i="8"/>
  <c r="U33" i="8"/>
  <c r="U34" i="8"/>
  <c r="U35" i="8"/>
  <c r="U36" i="8"/>
  <c r="U37" i="8"/>
  <c r="U38" i="8"/>
  <c r="U39" i="8"/>
  <c r="U40" i="8"/>
  <c r="U41" i="8"/>
  <c r="U42" i="8"/>
  <c r="U43" i="8"/>
  <c r="U44" i="8"/>
  <c r="U45" i="8"/>
  <c r="U46" i="8"/>
  <c r="U47" i="8"/>
  <c r="U48" i="8"/>
  <c r="U49" i="8"/>
  <c r="U50" i="8"/>
  <c r="U51" i="8"/>
  <c r="U52" i="8"/>
  <c r="U53" i="8"/>
  <c r="U54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U68" i="8"/>
  <c r="U69" i="8"/>
  <c r="U70" i="8"/>
  <c r="U71" i="8"/>
  <c r="U72" i="8"/>
  <c r="U73" i="8"/>
  <c r="U74" i="8"/>
  <c r="U75" i="8"/>
  <c r="U76" i="8"/>
  <c r="U77" i="8"/>
  <c r="U78" i="8"/>
  <c r="U79" i="8"/>
  <c r="U80" i="8"/>
  <c r="U81" i="8"/>
  <c r="U82" i="8"/>
  <c r="U83" i="8"/>
  <c r="U84" i="8"/>
  <c r="U85" i="8"/>
  <c r="U86" i="8"/>
  <c r="U87" i="8"/>
  <c r="U88" i="8"/>
  <c r="U89" i="8"/>
  <c r="U90" i="8"/>
  <c r="U91" i="8"/>
  <c r="U92" i="8"/>
  <c r="U93" i="8"/>
  <c r="U94" i="8"/>
  <c r="U95" i="8"/>
  <c r="U96" i="8"/>
  <c r="U97" i="8"/>
  <c r="U98" i="8"/>
  <c r="U99" i="8"/>
  <c r="U100" i="8"/>
  <c r="U101" i="8"/>
  <c r="U102" i="8"/>
  <c r="U103" i="8"/>
  <c r="U104" i="8"/>
  <c r="U105" i="8"/>
  <c r="U106" i="8"/>
  <c r="U107" i="8"/>
  <c r="U108" i="8"/>
  <c r="U109" i="8"/>
  <c r="U110" i="8"/>
  <c r="U111" i="8"/>
  <c r="U112" i="8"/>
  <c r="U113" i="8"/>
  <c r="U114" i="8"/>
  <c r="U115" i="8"/>
  <c r="U116" i="8"/>
  <c r="U117" i="8"/>
  <c r="U118" i="8"/>
  <c r="U119" i="8"/>
  <c r="U120" i="8"/>
  <c r="U121" i="8"/>
  <c r="U122" i="8"/>
  <c r="U123" i="8"/>
  <c r="U124" i="8"/>
  <c r="U125" i="8"/>
  <c r="U126" i="8"/>
  <c r="U127" i="8"/>
  <c r="U128" i="8"/>
  <c r="U129" i="8"/>
  <c r="U130" i="8"/>
  <c r="U131" i="8"/>
  <c r="U132" i="8"/>
  <c r="U133" i="8"/>
  <c r="U134" i="8"/>
  <c r="U135" i="8"/>
  <c r="U136" i="8"/>
  <c r="U137" i="8"/>
  <c r="U138" i="8"/>
  <c r="U139" i="8"/>
  <c r="U140" i="8"/>
  <c r="U141" i="8"/>
  <c r="U142" i="8"/>
  <c r="U143" i="8"/>
  <c r="U144" i="8"/>
  <c r="U145" i="8"/>
  <c r="U146" i="8"/>
  <c r="U147" i="8"/>
  <c r="U148" i="8"/>
  <c r="U149" i="8"/>
  <c r="U150" i="8"/>
  <c r="U151" i="8"/>
  <c r="U152" i="8"/>
  <c r="U153" i="8"/>
  <c r="U154" i="8"/>
  <c r="U155" i="8"/>
  <c r="U156" i="8"/>
  <c r="U157" i="8"/>
  <c r="U158" i="8"/>
  <c r="U159" i="8"/>
  <c r="U160" i="8"/>
  <c r="U161" i="8"/>
  <c r="U162" i="8"/>
  <c r="U163" i="8"/>
  <c r="U164" i="8"/>
  <c r="U165" i="8"/>
  <c r="U166" i="8"/>
  <c r="U167" i="8"/>
  <c r="U168" i="8"/>
  <c r="U169" i="8"/>
  <c r="U170" i="8"/>
  <c r="U171" i="8"/>
  <c r="U172" i="8"/>
  <c r="U173" i="8"/>
  <c r="U174" i="8"/>
  <c r="U175" i="8"/>
  <c r="U176" i="8"/>
  <c r="U177" i="8"/>
  <c r="U178" i="8"/>
  <c r="U179" i="8"/>
  <c r="U180" i="8"/>
  <c r="U181" i="8"/>
  <c r="U182" i="8"/>
  <c r="U183" i="8"/>
  <c r="U184" i="8"/>
  <c r="U185" i="8"/>
  <c r="U186" i="8"/>
  <c r="U187" i="8"/>
  <c r="U188" i="8"/>
  <c r="U189" i="8"/>
  <c r="U190" i="8"/>
  <c r="U191" i="8"/>
  <c r="U192" i="8"/>
  <c r="U193" i="8"/>
  <c r="U194" i="8"/>
  <c r="U195" i="8"/>
  <c r="U196" i="8"/>
  <c r="U197" i="8"/>
  <c r="U198" i="8"/>
  <c r="U199" i="8"/>
  <c r="U200" i="8"/>
  <c r="U201" i="8"/>
  <c r="U202" i="8"/>
  <c r="U203" i="8"/>
  <c r="U204" i="8"/>
  <c r="U205" i="8"/>
  <c r="U206" i="8"/>
  <c r="U207" i="8"/>
  <c r="U208" i="8"/>
  <c r="U209" i="8"/>
  <c r="U210" i="8"/>
  <c r="U211" i="8"/>
  <c r="U212" i="8"/>
  <c r="U213" i="8"/>
  <c r="U214" i="8"/>
  <c r="U215" i="8"/>
  <c r="U216" i="8"/>
  <c r="U217" i="8"/>
  <c r="U218" i="8"/>
  <c r="U219" i="8"/>
  <c r="U220" i="8"/>
  <c r="U221" i="8"/>
  <c r="U222" i="8"/>
  <c r="U223" i="8"/>
  <c r="U224" i="8"/>
  <c r="U225" i="8"/>
  <c r="U226" i="8"/>
  <c r="U227" i="8"/>
  <c r="U228" i="8"/>
  <c r="U229" i="8"/>
  <c r="U230" i="8"/>
  <c r="U231" i="8"/>
  <c r="U232" i="8"/>
  <c r="U233" i="8"/>
  <c r="U234" i="8"/>
  <c r="U235" i="8"/>
  <c r="U236" i="8"/>
  <c r="U237" i="8"/>
  <c r="U238" i="8"/>
  <c r="U239" i="8"/>
  <c r="U240" i="8"/>
  <c r="U241" i="8"/>
  <c r="U242" i="8"/>
  <c r="U243" i="8"/>
  <c r="U244" i="8"/>
  <c r="U245" i="8"/>
  <c r="U246" i="8"/>
  <c r="U247" i="8"/>
  <c r="U248" i="8"/>
  <c r="U249" i="8"/>
  <c r="U250" i="8"/>
  <c r="U251" i="8"/>
  <c r="U252" i="8"/>
  <c r="U253" i="8"/>
  <c r="U254" i="8"/>
  <c r="U255" i="8"/>
  <c r="U256" i="8"/>
  <c r="U257" i="8"/>
  <c r="U2" i="8"/>
  <c r="F7" i="8" l="1"/>
  <c r="F15" i="8"/>
  <c r="F38" i="8"/>
  <c r="F27" i="8"/>
  <c r="F25" i="8"/>
  <c r="F18" i="8"/>
  <c r="F3" i="8"/>
  <c r="F6" i="8"/>
  <c r="F30" i="8"/>
  <c r="F26" i="8"/>
  <c r="F41" i="8"/>
  <c r="F37" i="8"/>
  <c r="F14" i="8"/>
  <c r="F17" i="8"/>
  <c r="F9" i="8"/>
  <c r="F5" i="8"/>
  <c r="F29" i="8"/>
  <c r="F40" i="8"/>
  <c r="F20" i="8"/>
  <c r="F16" i="8"/>
  <c r="F8" i="8"/>
  <c r="F4" i="8"/>
  <c r="F28" i="8"/>
  <c r="F36" i="8"/>
  <c r="F39" i="8"/>
  <c r="F19" i="8"/>
  <c r="F31" i="8"/>
  <c r="F42" i="8"/>
  <c r="I10" i="8" l="1"/>
  <c r="C59" i="8"/>
  <c r="F43" i="8"/>
  <c r="F32" i="8"/>
  <c r="I43" i="8" l="1"/>
  <c r="C62" i="8"/>
  <c r="I21" i="8"/>
  <c r="C60" i="8"/>
  <c r="I32" i="8"/>
  <c r="C61" i="8"/>
  <c r="H257" i="13" l="1"/>
  <c r="G257" i="13"/>
  <c r="F257" i="13"/>
  <c r="E257" i="13"/>
  <c r="D257" i="13"/>
  <c r="C257" i="13"/>
  <c r="B257" i="13"/>
  <c r="J3" i="13"/>
  <c r="J4" i="13"/>
  <c r="J5" i="13"/>
  <c r="J6" i="13"/>
  <c r="J7" i="13"/>
  <c r="J8" i="13"/>
  <c r="J9" i="13"/>
  <c r="J10" i="13"/>
  <c r="J11" i="13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48" i="13"/>
  <c r="J49" i="13"/>
  <c r="J50" i="13"/>
  <c r="J51" i="13"/>
  <c r="J52" i="13"/>
  <c r="J53" i="13"/>
  <c r="J54" i="13"/>
  <c r="J55" i="13"/>
  <c r="J56" i="13"/>
  <c r="J57" i="13"/>
  <c r="J58" i="13"/>
  <c r="J59" i="13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73" i="13"/>
  <c r="J74" i="13"/>
  <c r="J75" i="13"/>
  <c r="J76" i="13"/>
  <c r="J77" i="13"/>
  <c r="J78" i="13"/>
  <c r="J79" i="13"/>
  <c r="J80" i="13"/>
  <c r="J81" i="13"/>
  <c r="J82" i="13"/>
  <c r="J83" i="13"/>
  <c r="J84" i="13"/>
  <c r="J85" i="13"/>
  <c r="J86" i="13"/>
  <c r="J87" i="13"/>
  <c r="J88" i="13"/>
  <c r="J89" i="13"/>
  <c r="J90" i="13"/>
  <c r="J91" i="13"/>
  <c r="J92" i="13"/>
  <c r="J93" i="13"/>
  <c r="J94" i="13"/>
  <c r="J95" i="13"/>
  <c r="J96" i="13"/>
  <c r="J97" i="13"/>
  <c r="J98" i="13"/>
  <c r="J99" i="13"/>
  <c r="J100" i="13"/>
  <c r="J101" i="13"/>
  <c r="J102" i="13"/>
  <c r="J103" i="13"/>
  <c r="J104" i="13"/>
  <c r="J105" i="13"/>
  <c r="J106" i="13"/>
  <c r="J107" i="13"/>
  <c r="J108" i="13"/>
  <c r="J109" i="13"/>
  <c r="J110" i="13"/>
  <c r="J111" i="13"/>
  <c r="J112" i="13"/>
  <c r="J113" i="13"/>
  <c r="J114" i="13"/>
  <c r="J115" i="13"/>
  <c r="J116" i="13"/>
  <c r="J117" i="13"/>
  <c r="J118" i="13"/>
  <c r="J119" i="13"/>
  <c r="J120" i="13"/>
  <c r="J121" i="13"/>
  <c r="J122" i="13"/>
  <c r="J123" i="13"/>
  <c r="J124" i="13"/>
  <c r="J125" i="13"/>
  <c r="J126" i="13"/>
  <c r="J127" i="13"/>
  <c r="J128" i="13"/>
  <c r="J129" i="13"/>
  <c r="J130" i="13"/>
  <c r="J131" i="13"/>
  <c r="J132" i="13"/>
  <c r="J133" i="13"/>
  <c r="J134" i="13"/>
  <c r="J135" i="13"/>
  <c r="J136" i="13"/>
  <c r="J137" i="13"/>
  <c r="J138" i="13"/>
  <c r="J139" i="13"/>
  <c r="J140" i="13"/>
  <c r="J141" i="13"/>
  <c r="J142" i="13"/>
  <c r="J143" i="13"/>
  <c r="J144" i="13"/>
  <c r="J145" i="13"/>
  <c r="J146" i="13"/>
  <c r="J147" i="13"/>
  <c r="J148" i="13"/>
  <c r="J149" i="13"/>
  <c r="J150" i="13"/>
  <c r="J151" i="13"/>
  <c r="J152" i="13"/>
  <c r="J153" i="13"/>
  <c r="J154" i="13"/>
  <c r="J155" i="13"/>
  <c r="J156" i="13"/>
  <c r="J157" i="13"/>
  <c r="J158" i="13"/>
  <c r="J159" i="13"/>
  <c r="J160" i="13"/>
  <c r="J161" i="13"/>
  <c r="J162" i="13"/>
  <c r="J163" i="13"/>
  <c r="J164" i="13"/>
  <c r="J165" i="13"/>
  <c r="J166" i="13"/>
  <c r="J167" i="13"/>
  <c r="J168" i="13"/>
  <c r="J169" i="13"/>
  <c r="J170" i="13"/>
  <c r="J171" i="13"/>
  <c r="J172" i="13"/>
  <c r="J173" i="13"/>
  <c r="J174" i="13"/>
  <c r="J175" i="13"/>
  <c r="J176" i="13"/>
  <c r="J177" i="13"/>
  <c r="J178" i="13"/>
  <c r="J179" i="13"/>
  <c r="J180" i="13"/>
  <c r="J181" i="13"/>
  <c r="J182" i="13"/>
  <c r="J183" i="13"/>
  <c r="J184" i="13"/>
  <c r="J185" i="13"/>
  <c r="J186" i="13"/>
  <c r="J187" i="13"/>
  <c r="J188" i="13"/>
  <c r="J189" i="13"/>
  <c r="J190" i="13"/>
  <c r="J191" i="13"/>
  <c r="J192" i="13"/>
  <c r="J193" i="13"/>
  <c r="J194" i="13"/>
  <c r="J195" i="13"/>
  <c r="J196" i="13"/>
  <c r="J197" i="13"/>
  <c r="J198" i="13"/>
  <c r="J199" i="13"/>
  <c r="J200" i="13"/>
  <c r="J201" i="13"/>
  <c r="J202" i="13"/>
  <c r="J203" i="13"/>
  <c r="J204" i="13"/>
  <c r="J205" i="13"/>
  <c r="J206" i="13"/>
  <c r="J207" i="13"/>
  <c r="J208" i="13"/>
  <c r="J209" i="13"/>
  <c r="J210" i="13"/>
  <c r="J211" i="13"/>
  <c r="J212" i="13"/>
  <c r="J2" i="13"/>
  <c r="J257" i="13" s="1"/>
  <c r="H255" i="12"/>
  <c r="G255" i="12"/>
  <c r="F255" i="12"/>
  <c r="E255" i="12"/>
  <c r="D255" i="12"/>
  <c r="C255" i="12"/>
  <c r="B255" i="12"/>
  <c r="J255" i="12" l="1"/>
  <c r="C258" i="11"/>
  <c r="D258" i="11"/>
  <c r="F258" i="11"/>
  <c r="F259" i="11" s="1"/>
  <c r="B258" i="11"/>
  <c r="B252" i="10" l="1"/>
  <c r="C252" i="10"/>
  <c r="D252" i="10"/>
  <c r="F252" i="10"/>
  <c r="G47" i="8" l="1"/>
  <c r="G7" i="8"/>
  <c r="G3" i="8"/>
  <c r="D55" i="8"/>
  <c r="E55" i="8"/>
  <c r="C55" i="8"/>
  <c r="E44" i="8"/>
  <c r="D44" i="8"/>
  <c r="C44" i="8"/>
  <c r="B47" i="8"/>
  <c r="B54" i="8" s="1"/>
  <c r="C47" i="8"/>
  <c r="C54" i="8" s="1"/>
  <c r="B48" i="8"/>
  <c r="G48" i="8" s="1"/>
  <c r="C48" i="8"/>
  <c r="B49" i="8"/>
  <c r="G49" i="8" s="1"/>
  <c r="C49" i="8"/>
  <c r="B50" i="8"/>
  <c r="G50" i="8" s="1"/>
  <c r="C50" i="8"/>
  <c r="B51" i="8"/>
  <c r="G51" i="8" s="1"/>
  <c r="C51" i="8"/>
  <c r="B52" i="8"/>
  <c r="G52" i="8" s="1"/>
  <c r="C52" i="8"/>
  <c r="B53" i="8"/>
  <c r="G53" i="8" s="1"/>
  <c r="C53" i="8"/>
  <c r="E16" i="8"/>
  <c r="E20" i="8"/>
  <c r="B31" i="8"/>
  <c r="E31" i="8" s="1"/>
  <c r="B30" i="8"/>
  <c r="B29" i="8"/>
  <c r="E29" i="8" s="1"/>
  <c r="B28" i="8"/>
  <c r="E28" i="8" s="1"/>
  <c r="B27" i="8"/>
  <c r="E27" i="8" s="1"/>
  <c r="B26" i="8"/>
  <c r="B25" i="8"/>
  <c r="E25" i="8" s="1"/>
  <c r="C31" i="8"/>
  <c r="C30" i="8"/>
  <c r="C29" i="8"/>
  <c r="C28" i="8"/>
  <c r="C27" i="8"/>
  <c r="C26" i="8"/>
  <c r="D26" i="8" s="1"/>
  <c r="G26" i="8" s="1"/>
  <c r="C25" i="8"/>
  <c r="C32" i="8" s="1"/>
  <c r="C20" i="8"/>
  <c r="D20" i="8" s="1"/>
  <c r="G20" i="8" s="1"/>
  <c r="C19" i="8"/>
  <c r="C18" i="8"/>
  <c r="D18" i="8" s="1"/>
  <c r="G18" i="8" s="1"/>
  <c r="C17" i="8"/>
  <c r="C16" i="8"/>
  <c r="D16" i="8" s="1"/>
  <c r="G16" i="8" s="1"/>
  <c r="C15" i="8"/>
  <c r="C14" i="8"/>
  <c r="C21" i="8" s="1"/>
  <c r="B20" i="8"/>
  <c r="B19" i="8"/>
  <c r="E30" i="8" s="1"/>
  <c r="B18" i="8"/>
  <c r="E18" i="8" s="1"/>
  <c r="B17" i="8"/>
  <c r="E17" i="8" s="1"/>
  <c r="B16" i="8"/>
  <c r="B15" i="8"/>
  <c r="E26" i="8" s="1"/>
  <c r="B14" i="8"/>
  <c r="E14" i="8" s="1"/>
  <c r="G10" i="8"/>
  <c r="D9" i="8"/>
  <c r="G9" i="8" s="1"/>
  <c r="C9" i="8"/>
  <c r="E9" i="8" s="1"/>
  <c r="D8" i="8"/>
  <c r="G8" i="8" s="1"/>
  <c r="C8" i="8"/>
  <c r="E8" i="8" s="1"/>
  <c r="D7" i="8"/>
  <c r="C7" i="8"/>
  <c r="D6" i="8"/>
  <c r="G6" i="8" s="1"/>
  <c r="C6" i="8"/>
  <c r="E6" i="8" s="1"/>
  <c r="D5" i="8"/>
  <c r="G5" i="8" s="1"/>
  <c r="C5" i="8"/>
  <c r="E5" i="8" s="1"/>
  <c r="D4" i="8"/>
  <c r="G4" i="8" s="1"/>
  <c r="C4" i="8"/>
  <c r="E4" i="8" s="1"/>
  <c r="D3" i="8"/>
  <c r="C3" i="8"/>
  <c r="E3" i="8" s="1"/>
  <c r="B9" i="8"/>
  <c r="B8" i="8"/>
  <c r="B7" i="8"/>
  <c r="B6" i="8"/>
  <c r="B5" i="8"/>
  <c r="B4" i="8"/>
  <c r="B3" i="8"/>
  <c r="B10" i="8" s="1"/>
  <c r="D30" i="8" l="1"/>
  <c r="G30" i="8" s="1"/>
  <c r="E21" i="8"/>
  <c r="D27" i="8"/>
  <c r="G27" i="8" s="1"/>
  <c r="D31" i="8"/>
  <c r="G31" i="8" s="1"/>
  <c r="G54" i="8"/>
  <c r="E10" i="8"/>
  <c r="D28" i="8"/>
  <c r="G28" i="8" s="1"/>
  <c r="E32" i="8"/>
  <c r="D17" i="8"/>
  <c r="G17" i="8" s="1"/>
  <c r="D29" i="8"/>
  <c r="G29" i="8" s="1"/>
  <c r="E19" i="8"/>
  <c r="D19" i="8" s="1"/>
  <c r="G19" i="8" s="1"/>
  <c r="E15" i="8"/>
  <c r="D15" i="8" s="1"/>
  <c r="G15" i="8" s="1"/>
  <c r="B32" i="8"/>
  <c r="D25" i="8"/>
  <c r="B21" i="8"/>
  <c r="D14" i="8"/>
  <c r="C10" i="8"/>
  <c r="E7" i="8"/>
  <c r="G14" i="8" l="1"/>
  <c r="D21" i="8"/>
  <c r="G21" i="8" s="1"/>
  <c r="D32" i="8"/>
  <c r="G32" i="8" s="1"/>
  <c r="G25" i="8"/>
</calcChain>
</file>

<file path=xl/sharedStrings.xml><?xml version="1.0" encoding="utf-8"?>
<sst xmlns="http://schemas.openxmlformats.org/spreadsheetml/2006/main" count="4499" uniqueCount="591">
  <si>
    <t>R = Revised data</t>
  </si>
  <si>
    <t>R = נתונים מתוקנים</t>
  </si>
  <si>
    <t>3. Excl. community institutions, community centers and religious services</t>
  </si>
  <si>
    <t>3. לא כולל שירותים קהילתיים, מתנ"סים ושירותי דת.</t>
  </si>
  <si>
    <t>2. Excl. banks and insurance companies.</t>
  </si>
  <si>
    <t>2. לא כולל בנקים וחברות ביטוח.</t>
  </si>
  <si>
    <t>1. Formerly: Manufacturing</t>
  </si>
  <si>
    <t>1. קודם: תעשייה.</t>
  </si>
  <si>
    <t>Other service activities (3)</t>
  </si>
  <si>
    <t>שירותים אחרים (3)</t>
  </si>
  <si>
    <t>94-96</t>
  </si>
  <si>
    <t>S</t>
  </si>
  <si>
    <t>Arts, entertainment and recreation</t>
  </si>
  <si>
    <t>אמנות, בידור ופנאי</t>
  </si>
  <si>
    <t>90-93</t>
  </si>
  <si>
    <t>R</t>
  </si>
  <si>
    <t>Human health and social work activities</t>
  </si>
  <si>
    <t>שירותי בריאות ושירותי רווחה וסעד</t>
  </si>
  <si>
    <t>86-88</t>
  </si>
  <si>
    <t>Q</t>
  </si>
  <si>
    <t>Education</t>
  </si>
  <si>
    <t>חינוך</t>
  </si>
  <si>
    <t>85</t>
  </si>
  <si>
    <t>P</t>
  </si>
  <si>
    <t>Administrative and support service activities</t>
  </si>
  <si>
    <t>שירותי ניהול ותמיכה</t>
  </si>
  <si>
    <t>77-82</t>
  </si>
  <si>
    <t>N</t>
  </si>
  <si>
    <t>Professional, scientific and technical activities</t>
  </si>
  <si>
    <t>שירותים מקצועיים, מדעיים וטכניים</t>
  </si>
  <si>
    <t>69-75</t>
  </si>
  <si>
    <t>M</t>
  </si>
  <si>
    <t>Real estate activities</t>
  </si>
  <si>
    <t>פעילויות בנדל"ן</t>
  </si>
  <si>
    <t>68</t>
  </si>
  <si>
    <t>L</t>
  </si>
  <si>
    <t>(2) Financial and insurance activities</t>
  </si>
  <si>
    <t>שירותים פיננסיים ושירותי ביטוח (2)</t>
  </si>
  <si>
    <t>64-66</t>
  </si>
  <si>
    <t>K</t>
  </si>
  <si>
    <t>Telecommunications, computer programming and consultancy and related activities, information service activities</t>
  </si>
  <si>
    <t>שירותי מידע ותקשורת, תכנות וייעוץ בתחום המחשבים ושירותים אחרים</t>
  </si>
  <si>
    <t>61-63</t>
  </si>
  <si>
    <t>Information and communications</t>
  </si>
  <si>
    <t>מידע ותקשורת</t>
  </si>
  <si>
    <t>58-63</t>
  </si>
  <si>
    <t>J</t>
  </si>
  <si>
    <t>Accommodation and food service activities</t>
  </si>
  <si>
    <t>שירותי אירוח ואוכל</t>
  </si>
  <si>
    <t>55-56</t>
  </si>
  <si>
    <t>I</t>
  </si>
  <si>
    <t>Postal and courier acitivities</t>
  </si>
  <si>
    <t>שירותי דואר ובלדרות</t>
  </si>
  <si>
    <t>53</t>
  </si>
  <si>
    <t>Transportation, storage, postal and courier activities</t>
  </si>
  <si>
    <t>שירותי תחבורה, אחסנה, דואר ובלדרות</t>
  </si>
  <si>
    <t>49-53</t>
  </si>
  <si>
    <t>H</t>
  </si>
  <si>
    <t xml:space="preserve">Retail trade, except motor vehicles </t>
  </si>
  <si>
    <t>מכירה קמעונית, פרט לכלי רכב מנועיים</t>
  </si>
  <si>
    <t>47</t>
  </si>
  <si>
    <t xml:space="preserve">Wholesale trade, except motor vehicles </t>
  </si>
  <si>
    <t>מסחר סיטוני, פרט לכלי רכב מנועיים</t>
  </si>
  <si>
    <t>46</t>
  </si>
  <si>
    <t>Wholesale and retail trade and repair of motor vehicles</t>
  </si>
  <si>
    <t>מסחר סיטוני וקמעוני בכלי רכב מנועיים ותיקונם</t>
  </si>
  <si>
    <t>45</t>
  </si>
  <si>
    <t>מסחר סיטוני וקמעוני ותיקון כלי רכב מנועיים</t>
  </si>
  <si>
    <t>45-47</t>
  </si>
  <si>
    <t>G</t>
  </si>
  <si>
    <t>Construction</t>
  </si>
  <si>
    <t>בינוי</t>
  </si>
  <si>
    <t>41-43</t>
  </si>
  <si>
    <t>F</t>
  </si>
  <si>
    <t>Electricity and water supply, sewerage and waste management</t>
  </si>
  <si>
    <t>אספקת חשמל ומים, שירותי ביוב וטיפול בפסולת</t>
  </si>
  <si>
    <t>35-39</t>
  </si>
  <si>
    <t>D,E</t>
  </si>
  <si>
    <t>Manufacturing; mining and quarrying (1)</t>
  </si>
  <si>
    <t>תעשייה; כרייה וחציבה (1)</t>
  </si>
  <si>
    <t>05-34</t>
  </si>
  <si>
    <t>B,C</t>
  </si>
  <si>
    <t>Agriculture, forestry and fishing</t>
  </si>
  <si>
    <t>חקלאות, ייעור ודיג</t>
  </si>
  <si>
    <t>01-04</t>
  </si>
  <si>
    <t>A</t>
  </si>
  <si>
    <t>TOTAL ECONOMIC ACTIVITIES</t>
  </si>
  <si>
    <t>כלל ענפי הכלכלה</t>
  </si>
  <si>
    <t>תוספת עסקים business supplemental</t>
  </si>
  <si>
    <t>סגירות closures</t>
  </si>
  <si>
    <t>פתיחות opening</t>
  </si>
  <si>
    <t>ענף ראשי</t>
  </si>
  <si>
    <t>סדר</t>
  </si>
  <si>
    <t>לוח 3. פתיחות וסגירות עסקים בשנים 2018 ו-2019 לפי ענף כלכלי (הסיווג האחיד 2011) מתוך מרשם העסקים</t>
  </si>
  <si>
    <t xml:space="preserve">TABLE 3. OPENING AND CLOSURES OF BUSINESSES IN 2018, 2019 ACCORDING TO THE BUSINESS REGISTER, </t>
  </si>
  <si>
    <t>TABLE 5. ACTIVE BUSINESSES, BY DISTRICT AND INDUSTRY (2011 CLASSIFICATION)</t>
  </si>
  <si>
    <t>לוח 5. עסקים פעילים, לפי מחוז וענף כלכלי (סיווג 2011)</t>
  </si>
  <si>
    <t>ה מ ר כ ז</t>
  </si>
  <si>
    <t>ח י פ ה</t>
  </si>
  <si>
    <t>ה צ פ ו ן</t>
  </si>
  <si>
    <t xml:space="preserve"> י ר ו ש ל י ם</t>
  </si>
  <si>
    <t>C e n t r a l</t>
  </si>
  <si>
    <t>H a i f a</t>
  </si>
  <si>
    <t>N o r t h e r n</t>
  </si>
  <si>
    <t>J e r u s a l e m</t>
  </si>
  <si>
    <t>מעסיקים</t>
  </si>
  <si>
    <t>עצמאים וחברות שאינם</t>
  </si>
  <si>
    <t>מעסיקים שכירים</t>
  </si>
  <si>
    <t>Employers</t>
  </si>
  <si>
    <t xml:space="preserve">Self-employed </t>
  </si>
  <si>
    <t>Divi-</t>
  </si>
  <si>
    <t>Industry</t>
  </si>
  <si>
    <t>and companies</t>
  </si>
  <si>
    <t>ענף כלכלי</t>
  </si>
  <si>
    <t>ענף</t>
  </si>
  <si>
    <t>sion</t>
  </si>
  <si>
    <t>without employees</t>
  </si>
  <si>
    <t>ראשי</t>
  </si>
  <si>
    <t>Cate-</t>
  </si>
  <si>
    <t>אחוזים</t>
  </si>
  <si>
    <t>מספרים</t>
  </si>
  <si>
    <t>gory</t>
  </si>
  <si>
    <t>מוחלטים</t>
  </si>
  <si>
    <t>Percent-</t>
  </si>
  <si>
    <t>Absolute</t>
  </si>
  <si>
    <t>ages</t>
  </si>
  <si>
    <t>numbers</t>
  </si>
  <si>
    <t>Total</t>
  </si>
  <si>
    <t>סך הכל</t>
  </si>
  <si>
    <t>04-01</t>
  </si>
  <si>
    <t>Manufacturing, mining and quarrying</t>
  </si>
  <si>
    <t>תעשייה, כרייה וחציבה</t>
  </si>
  <si>
    <t>34-05</t>
  </si>
  <si>
    <t>B-C</t>
  </si>
  <si>
    <t xml:space="preserve">Electricity and water supply, </t>
  </si>
  <si>
    <t xml:space="preserve">אספקת חשמל ומים, </t>
  </si>
  <si>
    <t>39-35</t>
  </si>
  <si>
    <t>D-E</t>
  </si>
  <si>
    <t xml:space="preserve">  sewerage and waste management</t>
  </si>
  <si>
    <t>..</t>
  </si>
  <si>
    <t xml:space="preserve">  שירותי ביוב וטיפול בפסולת</t>
  </si>
  <si>
    <t>43-41</t>
  </si>
  <si>
    <t>Wholesale and retail trade</t>
  </si>
  <si>
    <t>מסחר סיטוני וקמעוני</t>
  </si>
  <si>
    <t>47-45</t>
  </si>
  <si>
    <t xml:space="preserve">  and repair of motor vehicles</t>
  </si>
  <si>
    <t xml:space="preserve">  ותיקון כלי רכב מנועיים </t>
  </si>
  <si>
    <t xml:space="preserve">Transportation, storage, </t>
  </si>
  <si>
    <t>שירותי תחבורה, אחסנה,</t>
  </si>
  <si>
    <t>53-49</t>
  </si>
  <si>
    <t xml:space="preserve">  postal and courier activities</t>
  </si>
  <si>
    <t xml:space="preserve">  דואר ובלדרות</t>
  </si>
  <si>
    <t>56-55</t>
  </si>
  <si>
    <t>63-58</t>
  </si>
  <si>
    <t>Financial and insurance activities</t>
  </si>
  <si>
    <t>שירותים פיננסיים ושירותי ביטוח</t>
  </si>
  <si>
    <t>66-64</t>
  </si>
  <si>
    <t xml:space="preserve">Professional, scientific </t>
  </si>
  <si>
    <t xml:space="preserve">שירותים מקצועיים, </t>
  </si>
  <si>
    <t>75-69</t>
  </si>
  <si>
    <t xml:space="preserve">  and technical activities</t>
  </si>
  <si>
    <t xml:space="preserve">  מדעיים וטכניים   </t>
  </si>
  <si>
    <t xml:space="preserve">Administrative </t>
  </si>
  <si>
    <t>שירותי ניהול</t>
  </si>
  <si>
    <t>82-77</t>
  </si>
  <si>
    <t xml:space="preserve">  and support service activities</t>
  </si>
  <si>
    <t xml:space="preserve">  ותמיכה</t>
  </si>
  <si>
    <t>83-84</t>
  </si>
  <si>
    <t>Local, public and defence administration</t>
  </si>
  <si>
    <t xml:space="preserve">מינהל מקומי, ציבורי וביטחון </t>
  </si>
  <si>
    <t>84-83</t>
  </si>
  <si>
    <t>O</t>
  </si>
  <si>
    <t xml:space="preserve">  and social security</t>
  </si>
  <si>
    <t xml:space="preserve">  וביטוח לאומי</t>
  </si>
  <si>
    <t>שירותי בריאות, רווחה וסעד</t>
  </si>
  <si>
    <t>88-86</t>
  </si>
  <si>
    <t>93-90</t>
  </si>
  <si>
    <t>94-99</t>
  </si>
  <si>
    <t>Other service activities; households as</t>
  </si>
  <si>
    <t xml:space="preserve">שירותים אחרים; משקי בית </t>
  </si>
  <si>
    <t>99-94</t>
  </si>
  <si>
    <t>S-U</t>
  </si>
  <si>
    <t xml:space="preserve">  employers; extraterritorial organizations</t>
  </si>
  <si>
    <t xml:space="preserve">  כמעסיקים; ארגונים חוץ-מדינתיים</t>
  </si>
  <si>
    <t>לוח 5. עסקים פעילים, לפי מחוז וענף כלכלי (סיווג 2011) (המשך)</t>
  </si>
  <si>
    <r>
      <t xml:space="preserve">אזור יהודה והשומרון </t>
    </r>
    <r>
      <rPr>
        <sz val="9"/>
        <color indexed="8"/>
        <rFont val="Arial"/>
        <family val="2"/>
      </rPr>
      <t>(1)</t>
    </r>
  </si>
  <si>
    <t>ה ד ר ו ם</t>
  </si>
  <si>
    <t>ת ל   א ב י ב</t>
  </si>
  <si>
    <t>Judea and Samaria Area (1)</t>
  </si>
  <si>
    <t>S o u t h e r n</t>
  </si>
  <si>
    <t>T e l   A v i v</t>
  </si>
  <si>
    <t>(1) Israeli localities.</t>
  </si>
  <si>
    <t>(1) יישובים ישראליים.</t>
  </si>
  <si>
    <t>TABLE 15. BUSINESS BIRTHS, BY DISTRICT AND INDUSTRY (2011 CLASSIFICATION)</t>
  </si>
  <si>
    <t>לוח 15. עסקים שנולדו, לפי מחוז וענף כלכלי (סיווג 2011)</t>
  </si>
  <si>
    <t xml:space="preserve">C e n t r a l </t>
  </si>
  <si>
    <t xml:space="preserve">H a i f a </t>
  </si>
  <si>
    <t>אחוז</t>
  </si>
  <si>
    <t>עסקים</t>
  </si>
  <si>
    <t>לידות</t>
  </si>
  <si>
    <t>פעילים (1)</t>
  </si>
  <si>
    <t>מסך עסקים</t>
  </si>
  <si>
    <t>Percentage</t>
  </si>
  <si>
    <t>of births</t>
  </si>
  <si>
    <t>of total</t>
  </si>
  <si>
    <t>active</t>
  </si>
  <si>
    <t>Active</t>
  </si>
  <si>
    <t>businesses</t>
  </si>
  <si>
    <t>Business</t>
  </si>
  <si>
    <t xml:space="preserve"> (1)</t>
  </si>
  <si>
    <t>births</t>
  </si>
  <si>
    <t>Other service activities</t>
  </si>
  <si>
    <t>שירותים אחרים</t>
  </si>
  <si>
    <t>96-94</t>
  </si>
  <si>
    <t>לוח 15. לידות עסקים, לפי מחוז וענף כלכלי (סיווג 2011) (המשך)</t>
  </si>
  <si>
    <r>
      <t xml:space="preserve">אזור יהודה והשומרון </t>
    </r>
    <r>
      <rPr>
        <sz val="9"/>
        <color indexed="8"/>
        <rFont val="Arial"/>
        <family val="2"/>
      </rPr>
      <t>(2)</t>
    </r>
  </si>
  <si>
    <t>Judea and Samaria Area (2)</t>
  </si>
  <si>
    <t>(1) Businesses classified in industries 83-84 (Local, public and defence administration and</t>
  </si>
  <si>
    <t>(1) מאוכלוסיית העסקים הפעילים הוסרו עסקים המסווגים בענפים הכלכליים הבאים: 84-83 (מינהל מקומי,</t>
  </si>
  <si>
    <t xml:space="preserve">     social security), 97-98 (Households as employers), and 99 (Extraterritorial organizations and</t>
  </si>
  <si>
    <t xml:space="preserve">     ציבורי וביטחון וביטוח לאומי), 98-97 (משקי בית כמעסיקים) ו-99 (ארגונים וגופים חוץ-מדינתיים), </t>
  </si>
  <si>
    <t xml:space="preserve">     bodies), were not included in the business birth or death population, in accordance with Eurostat</t>
  </si>
  <si>
    <t xml:space="preserve">     ענפים אלה לא נכללו בחישוב לידות עסקים ועסקים שלא שרדו, בהתאם להגדרות ה-Eurostat</t>
  </si>
  <si>
    <t xml:space="preserve">     and OECD definitions. Therefore, they were also deducted from the active businesses population.</t>
  </si>
  <si>
    <t xml:space="preserve">     וה-OECD.</t>
  </si>
  <si>
    <t>(2) Israeli localities.</t>
  </si>
  <si>
    <t>(2) יישובים ישראליים.</t>
  </si>
  <si>
    <t>TABLE 15. BUSINESS BIRTHS AND DEATHS, BY DISTRICT AND INDUSTRY (2011 CLASSIFICATION)</t>
  </si>
  <si>
    <t xml:space="preserve">תנועות </t>
  </si>
  <si>
    <t xml:space="preserve">מסך עסקים </t>
  </si>
  <si>
    <t>נטו</t>
  </si>
  <si>
    <t>שלא שרדו</t>
  </si>
  <si>
    <t>שנולדו</t>
  </si>
  <si>
    <t>Churn</t>
  </si>
  <si>
    <t>Net</t>
  </si>
  <si>
    <t>percentage</t>
  </si>
  <si>
    <t>deaths</t>
  </si>
  <si>
    <t>(1)</t>
  </si>
  <si>
    <t>לוח 15. עסקים שנולדו ועסקים שלא שרדו, לפי מחוז וענף כלכלי (סיווג 2011) (המשך)</t>
  </si>
  <si>
    <t xml:space="preserve">     ענפים אלה לא נכללו בחישוב עסקים שנולדו ועסקים שלא שרדו, בהתאם להגדרות ה-Eurostat</t>
  </si>
  <si>
    <t xml:space="preserve"> </t>
  </si>
  <si>
    <t>מחוז</t>
  </si>
  <si>
    <t>מס' עסקים</t>
  </si>
  <si>
    <t>המרכז</t>
  </si>
  <si>
    <t>חיפה</t>
  </si>
  <si>
    <t>הצפון</t>
  </si>
  <si>
    <t>ירושלים</t>
  </si>
  <si>
    <t>איו"ש</t>
  </si>
  <si>
    <t>הדרום</t>
  </si>
  <si>
    <t>תל אביב</t>
  </si>
  <si>
    <t>מס' עסקים פעילים</t>
  </si>
  <si>
    <t>מס' עסקים שנולדו</t>
  </si>
  <si>
    <t>מס' עסקים שלא שרדו</t>
  </si>
  <si>
    <t>תוספת במספר העסקים</t>
  </si>
  <si>
    <t>סה"כ</t>
  </si>
  <si>
    <t>לוח 5.- לידות עסקים, לפי מחוז וענף כלכלי (סיווג 2011)</t>
  </si>
  <si>
    <t>TABLE 5.- (Cont'd)</t>
  </si>
  <si>
    <t>לוח 5.- (המשך)</t>
  </si>
  <si>
    <t>(1) מאוכלוסיית העסקים הפעילים הוסרו עסקים המסווגים בענפים הכלכליים הבאים: 83-84 (מינהל מקומי,</t>
  </si>
  <si>
    <t xml:space="preserve">     ציבורי וביטחון וביטוח לאומי), 97-98 (משקי בית כמעסיקים) ו-99 (ארגונים וגופים חוץ-מדינתיים), </t>
  </si>
  <si>
    <t>שם הרשות</t>
  </si>
  <si>
    <t>חיוב בשנת החשבון</t>
  </si>
  <si>
    <t>סה"כ פטורים, שחרורים והנחות</t>
  </si>
  <si>
    <t>גביה השנה (קרן + ריבית)</t>
  </si>
  <si>
    <t>לא נגבה</t>
  </si>
  <si>
    <t>אבו גוש</t>
  </si>
  <si>
    <t>אבו סנאן</t>
  </si>
  <si>
    <t>אבן יהודה</t>
  </si>
  <si>
    <t>אורנית</t>
  </si>
  <si>
    <t>אזור</t>
  </si>
  <si>
    <t>אכסאל</t>
  </si>
  <si>
    <t>אליכין</t>
  </si>
  <si>
    <t>אלפי מנשה</t>
  </si>
  <si>
    <t>אלקנה</t>
  </si>
  <si>
    <t>אעבלין</t>
  </si>
  <si>
    <t>אפרתה</t>
  </si>
  <si>
    <t>באר יעקב</t>
  </si>
  <si>
    <t>בועיינה-נוג'ידאת</t>
  </si>
  <si>
    <t>בוקעאתא</t>
  </si>
  <si>
    <t>ביר אל-מכסור</t>
  </si>
  <si>
    <t>בית אל</t>
  </si>
  <si>
    <t>בית אריה</t>
  </si>
  <si>
    <t>בית ג'ן</t>
  </si>
  <si>
    <t>בית דגן</t>
  </si>
  <si>
    <t>בני עי"ש</t>
  </si>
  <si>
    <t>בנימינה-גבעת עדה</t>
  </si>
  <si>
    <t>בסמ"ה</t>
  </si>
  <si>
    <t>בסמת טבעון</t>
  </si>
  <si>
    <t>בענה</t>
  </si>
  <si>
    <t>ג'דיידה-מכר</t>
  </si>
  <si>
    <t>ג'לג'וליה</t>
  </si>
  <si>
    <t>ג'סר א-זרקא</t>
  </si>
  <si>
    <t>ג'ש (גוש חלב)</t>
  </si>
  <si>
    <t>ג'ת</t>
  </si>
  <si>
    <t>גבעת זאב</t>
  </si>
  <si>
    <t>גדרה</t>
  </si>
  <si>
    <t>גן יבנה</t>
  </si>
  <si>
    <t>גני תקווה</t>
  </si>
  <si>
    <t>דאלית אל-כרמל</t>
  </si>
  <si>
    <t>דבוריה</t>
  </si>
  <si>
    <t>דייר אל-אסד</t>
  </si>
  <si>
    <t>דייר חנא</t>
  </si>
  <si>
    <t>הר אדר</t>
  </si>
  <si>
    <t>זכרון יעקב</t>
  </si>
  <si>
    <t>זמר</t>
  </si>
  <si>
    <t>זרזיר</t>
  </si>
  <si>
    <t>חורה</t>
  </si>
  <si>
    <t>חורפיש</t>
  </si>
  <si>
    <t>חצור הגלילית</t>
  </si>
  <si>
    <t>טובא-זנגריה</t>
  </si>
  <si>
    <t>טורעאן</t>
  </si>
  <si>
    <t>יאנוח-ג'ת</t>
  </si>
  <si>
    <t>יבנאל</t>
  </si>
  <si>
    <t>יסוד המעלה</t>
  </si>
  <si>
    <t>יפיע</t>
  </si>
  <si>
    <t>ירוחם</t>
  </si>
  <si>
    <t>ירכא</t>
  </si>
  <si>
    <t>כאבול</t>
  </si>
  <si>
    <t>כאוכב אבו אל-היג'א</t>
  </si>
  <si>
    <t>כוכב יאיר</t>
  </si>
  <si>
    <t>כסיפה</t>
  </si>
  <si>
    <t>כסרא-סמיע</t>
  </si>
  <si>
    <t>כעביה-טבאש-חג'אג'רה</t>
  </si>
  <si>
    <t>כפר ברא</t>
  </si>
  <si>
    <t>כפר ורדים</t>
  </si>
  <si>
    <t>כפר יאסיף</t>
  </si>
  <si>
    <t>כפר כמא</t>
  </si>
  <si>
    <t>כפר כנא</t>
  </si>
  <si>
    <t>כפר מנדא</t>
  </si>
  <si>
    <t>כפר קרע</t>
  </si>
  <si>
    <t>כפר שמריהו</t>
  </si>
  <si>
    <t>כפר תבור</t>
  </si>
  <si>
    <t>להבים</t>
  </si>
  <si>
    <t>לקיה</t>
  </si>
  <si>
    <t>מבשרת ציון</t>
  </si>
  <si>
    <t>מג'ד אל כרום</t>
  </si>
  <si>
    <t>מג'דל שמס</t>
  </si>
  <si>
    <t>מגאר</t>
  </si>
  <si>
    <t>מגדל</t>
  </si>
  <si>
    <t>מגדל תפן</t>
  </si>
  <si>
    <t>מזכרת בתיה</t>
  </si>
  <si>
    <t>מזרעה</t>
  </si>
  <si>
    <t>מטולה</t>
  </si>
  <si>
    <t>מיתר</t>
  </si>
  <si>
    <t>מסעדה</t>
  </si>
  <si>
    <t>מעיליא</t>
  </si>
  <si>
    <t>מעלה אפרים</t>
  </si>
  <si>
    <t>מעלה עירון</t>
  </si>
  <si>
    <t>מצפה רמון</t>
  </si>
  <si>
    <t>משהד</t>
  </si>
  <si>
    <t>נחף</t>
  </si>
  <si>
    <t>סביון</t>
  </si>
  <si>
    <t>ע'ג'ר</t>
  </si>
  <si>
    <t>עומר</t>
  </si>
  <si>
    <t>עיילבון</t>
  </si>
  <si>
    <t>עילוט</t>
  </si>
  <si>
    <t>עין קנייא</t>
  </si>
  <si>
    <t>עמנואל</t>
  </si>
  <si>
    <t>עספיא</t>
  </si>
  <si>
    <t>עראבה</t>
  </si>
  <si>
    <t>ערערה-בנגב</t>
  </si>
  <si>
    <t>פסוטה</t>
  </si>
  <si>
    <t>פקיעין (בוקייעה)</t>
  </si>
  <si>
    <t>פרדס חנה-כרכור</t>
  </si>
  <si>
    <t>פרדסיה</t>
  </si>
  <si>
    <t>צורן קדימה</t>
  </si>
  <si>
    <t>קדומים</t>
  </si>
  <si>
    <t>קציר-חריש</t>
  </si>
  <si>
    <t>קצרין</t>
  </si>
  <si>
    <t>קרית ארבע</t>
  </si>
  <si>
    <t>קרית טבעון</t>
  </si>
  <si>
    <t>קרית יערים</t>
  </si>
  <si>
    <t>קרית עקרון</t>
  </si>
  <si>
    <t>קרני שומרון</t>
  </si>
  <si>
    <t>ראמה</t>
  </si>
  <si>
    <t>ראש פינה</t>
  </si>
  <si>
    <t>ריינה</t>
  </si>
  <si>
    <t>רכסים</t>
  </si>
  <si>
    <t>רמת חובב</t>
  </si>
  <si>
    <t>רמת ישי</t>
  </si>
  <si>
    <t>שבלי-אום אל ג'נם</t>
  </si>
  <si>
    <t>שגב-שלום</t>
  </si>
  <si>
    <t>שוהם</t>
  </si>
  <si>
    <t>שלומי</t>
  </si>
  <si>
    <t>שעב</t>
  </si>
  <si>
    <t>תל מונד</t>
  </si>
  <si>
    <t>תל שבע</t>
  </si>
  <si>
    <t>אום אל-פחם</t>
  </si>
  <si>
    <t>אופקים</t>
  </si>
  <si>
    <t>אור יהודה</t>
  </si>
  <si>
    <t>אור עקיבא</t>
  </si>
  <si>
    <t>אילת</t>
  </si>
  <si>
    <t>אלעד</t>
  </si>
  <si>
    <t>אריאל</t>
  </si>
  <si>
    <t>אשדוד</t>
  </si>
  <si>
    <t>אשקלון</t>
  </si>
  <si>
    <t>באקה אל גרבייה</t>
  </si>
  <si>
    <t>באר שבע</t>
  </si>
  <si>
    <t>בית שאן</t>
  </si>
  <si>
    <t>בית שמש</t>
  </si>
  <si>
    <t>ביתר עילית</t>
  </si>
  <si>
    <t>בני ברק</t>
  </si>
  <si>
    <t>בת ים</t>
  </si>
  <si>
    <t>גבעת שמואל</t>
  </si>
  <si>
    <t>גבעתיים</t>
  </si>
  <si>
    <t>דימונה</t>
  </si>
  <si>
    <t>הוד השרון</t>
  </si>
  <si>
    <t>הרצליה</t>
  </si>
  <si>
    <t>חדרה</t>
  </si>
  <si>
    <t>חולון</t>
  </si>
  <si>
    <t>טבריה</t>
  </si>
  <si>
    <t>טירה</t>
  </si>
  <si>
    <t>טירת כרמל</t>
  </si>
  <si>
    <t>טמרה</t>
  </si>
  <si>
    <t>יבנה</t>
  </si>
  <si>
    <t>יהוד - מונוסון</t>
  </si>
  <si>
    <t>יקנעם עילית</t>
  </si>
  <si>
    <t>כפר יונה</t>
  </si>
  <si>
    <t>כפר סבא</t>
  </si>
  <si>
    <t>כפר קאסם</t>
  </si>
  <si>
    <t>כרמיאל</t>
  </si>
  <si>
    <t>לוד</t>
  </si>
  <si>
    <t>מגדל העמק</t>
  </si>
  <si>
    <t>מודיעין-מכבים-רעות</t>
  </si>
  <si>
    <t>מודיעין עילית</t>
  </si>
  <si>
    <t>מעלה אדומים</t>
  </si>
  <si>
    <t>מעלות-תרשיחא</t>
  </si>
  <si>
    <t>נהריה</t>
  </si>
  <si>
    <t>נס ציונה</t>
  </si>
  <si>
    <t>נצרת</t>
  </si>
  <si>
    <t>נצרת עילית</t>
  </si>
  <si>
    <t>נשר</t>
  </si>
  <si>
    <t>נתיבות</t>
  </si>
  <si>
    <t>נתניה</t>
  </si>
  <si>
    <t>סח'נין</t>
  </si>
  <si>
    <t>עכו</t>
  </si>
  <si>
    <t>עפולה</t>
  </si>
  <si>
    <t>ערד</t>
  </si>
  <si>
    <t>פתח תקווה</t>
  </si>
  <si>
    <t>צפת</t>
  </si>
  <si>
    <t>קלנסווה</t>
  </si>
  <si>
    <t>קרית אונו</t>
  </si>
  <si>
    <t>קרית אתא</t>
  </si>
  <si>
    <t>קרית ביאליק</t>
  </si>
  <si>
    <t>קרית ים</t>
  </si>
  <si>
    <t>קרית מוצקין</t>
  </si>
  <si>
    <t>קרית מלאכי</t>
  </si>
  <si>
    <t>קרית שמונה</t>
  </si>
  <si>
    <t>ראש העין</t>
  </si>
  <si>
    <t>ראשון לציון</t>
  </si>
  <si>
    <t>רהט</t>
  </si>
  <si>
    <t>רחובות</t>
  </si>
  <si>
    <t>רמלה</t>
  </si>
  <si>
    <t>רמת גן</t>
  </si>
  <si>
    <t>רמת השרון</t>
  </si>
  <si>
    <t>רעננה</t>
  </si>
  <si>
    <t>שדרות</t>
  </si>
  <si>
    <t>שפרעם</t>
  </si>
  <si>
    <t>תל אביב-יפו</t>
  </si>
  <si>
    <t>אל-בטוף</t>
  </si>
  <si>
    <t>אל קסום</t>
  </si>
  <si>
    <t>אלונה</t>
  </si>
  <si>
    <t>אשכול</t>
  </si>
  <si>
    <t>באר טוביה</t>
  </si>
  <si>
    <t>בוסתאן אל-מרג'</t>
  </si>
  <si>
    <t>בני שמעון</t>
  </si>
  <si>
    <t>ברנר</t>
  </si>
  <si>
    <t>גדרות</t>
  </si>
  <si>
    <t>גולן</t>
  </si>
  <si>
    <t>גוש עציון</t>
  </si>
  <si>
    <t>גזר</t>
  </si>
  <si>
    <t>גן רוה</t>
  </si>
  <si>
    <t>דרום השרון</t>
  </si>
  <si>
    <t>הגלבוע</t>
  </si>
  <si>
    <t>הגליל העליון</t>
  </si>
  <si>
    <t>הגליל התחתון</t>
  </si>
  <si>
    <t>הערבה התיכונה</t>
  </si>
  <si>
    <t>הר חברון</t>
  </si>
  <si>
    <t>זבולון</t>
  </si>
  <si>
    <t>חבל אילות</t>
  </si>
  <si>
    <t>חבל יבנה</t>
  </si>
  <si>
    <t>חבל מודיעין</t>
  </si>
  <si>
    <t>חוף אשקלון</t>
  </si>
  <si>
    <t>חוף הכרמל</t>
  </si>
  <si>
    <t>חוף השרון</t>
  </si>
  <si>
    <t>יואב</t>
  </si>
  <si>
    <t>לב השרון</t>
  </si>
  <si>
    <t>לכיש</t>
  </si>
  <si>
    <t>מבואות החרמון</t>
  </si>
  <si>
    <t>מגידו</t>
  </si>
  <si>
    <t>מגילות ים המלח</t>
  </si>
  <si>
    <t>מטה אשר</t>
  </si>
  <si>
    <t>מטה בנימין</t>
  </si>
  <si>
    <t>מטה יהודה</t>
  </si>
  <si>
    <t>מנשה</t>
  </si>
  <si>
    <t>מעלה יוסף</t>
  </si>
  <si>
    <t>מרום הגליל</t>
  </si>
  <si>
    <t>מרחבים</t>
  </si>
  <si>
    <t>משגב</t>
  </si>
  <si>
    <t>נווה מדבר</t>
  </si>
  <si>
    <t>נחל שורק</t>
  </si>
  <si>
    <t>עמק הירדן</t>
  </si>
  <si>
    <t>עמק המעיינות</t>
  </si>
  <si>
    <t>עמק חפר</t>
  </si>
  <si>
    <t>עמק יזרעאל</t>
  </si>
  <si>
    <t>עמק לוד</t>
  </si>
  <si>
    <t>ערבות הירדן</t>
  </si>
  <si>
    <t>רמת נגב</t>
  </si>
  <si>
    <t>שדות נגב</t>
  </si>
  <si>
    <t>שומרון</t>
  </si>
  <si>
    <t>שער הנגב</t>
  </si>
  <si>
    <t>שפיר</t>
  </si>
  <si>
    <t>תמר</t>
  </si>
  <si>
    <t>אובדן הכנסות ארנונה מעסקים</t>
  </si>
  <si>
    <t>סה"כ פטורים</t>
  </si>
  <si>
    <t>סכום שלא נגבה</t>
  </si>
  <si>
    <t>ג'ולס</t>
  </si>
  <si>
    <t>חריש</t>
  </si>
  <si>
    <t>סאג'ור</t>
  </si>
  <si>
    <t>עין מאהל</t>
  </si>
  <si>
    <t>ערערה</t>
  </si>
  <si>
    <t>קרית גת</t>
  </si>
  <si>
    <t>טייבה</t>
  </si>
  <si>
    <t>הנחות מימון</t>
  </si>
  <si>
    <t>הנחות על פי דין</t>
  </si>
  <si>
    <t>הנחות על פי ועדה</t>
  </si>
  <si>
    <t>מחיקת חובות / חובות אבודים</t>
  </si>
  <si>
    <t>פוריידיס</t>
  </si>
  <si>
    <t>ביטולי חיוב שנה שוטפת</t>
  </si>
  <si>
    <t>נוף הגליל-נצרת עיל</t>
  </si>
  <si>
    <t>שדות דן-עמק לוד</t>
  </si>
  <si>
    <t>פטורים שנה שוטפת</t>
  </si>
  <si>
    <t>שם  הרשות</t>
  </si>
  <si>
    <t>אזור יהודה והשומרון</t>
  </si>
  <si>
    <t>אפרת</t>
  </si>
  <si>
    <t>באקה אל-גרביה</t>
  </si>
  <si>
    <t>בוסתן אל-מרג'</t>
  </si>
  <si>
    <t>בנימינה-גבעת עדה*</t>
  </si>
  <si>
    <t>גן רווה</t>
  </si>
  <si>
    <t>דבורייה</t>
  </si>
  <si>
    <t>הרצלייה</t>
  </si>
  <si>
    <t>טובא-זנגרייה</t>
  </si>
  <si>
    <t>יהוד</t>
  </si>
  <si>
    <t>מג'ד אל-כרום</t>
  </si>
  <si>
    <t>מודיעין-מכבים-רעות*</t>
  </si>
  <si>
    <t>נהרייה</t>
  </si>
  <si>
    <t>סביון*</t>
  </si>
  <si>
    <t>פרדסייה</t>
  </si>
  <si>
    <t>קדימה-צורן</t>
  </si>
  <si>
    <t>קריית אונו</t>
  </si>
  <si>
    <t>קריית ארבע</t>
  </si>
  <si>
    <t>קריית אתא</t>
  </si>
  <si>
    <t>קריית ביאליק</t>
  </si>
  <si>
    <t>קריית גת</t>
  </si>
  <si>
    <t>קריית טבעון</t>
  </si>
  <si>
    <t>קריית ים</t>
  </si>
  <si>
    <t>קריית יערים</t>
  </si>
  <si>
    <t>קריית מוצקין</t>
  </si>
  <si>
    <t>קריית מלאכי</t>
  </si>
  <si>
    <t>קריית עקרון</t>
  </si>
  <si>
    <t>קריית שמונה</t>
  </si>
  <si>
    <t>שבלי - אום אל-גנם</t>
  </si>
  <si>
    <t>תל אביב -יפו</t>
  </si>
  <si>
    <t>שנה</t>
  </si>
  <si>
    <t>מספר עסקים שנסגרו</t>
  </si>
  <si>
    <t>אובדן הכנסות ארנונה מעסקים שנה (פיגור בתשלום שנתי)</t>
  </si>
  <si>
    <t>מחיקת חובות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</si>
  <si>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</si>
  <si>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</si>
  <si>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</si>
  <si>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</si>
  <si>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</si>
  <si>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</si>
  <si>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</si>
  <si>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</si>
  <si>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</si>
  <si>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</si>
  <si>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Intercept</t>
  </si>
  <si>
    <t>df</t>
  </si>
  <si>
    <t>SS</t>
  </si>
  <si>
    <t>MS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</si>
  <si>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</si>
  <si>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</si>
  <si>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</si>
  <si>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</si>
  <si>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</si>
  <si>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</si>
  <si>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</si>
  <si>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</si>
  <si>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לוג מספר עסקים שנסגרו</t>
  </si>
  <si>
    <t>לוג אובדן הכנסות ארנונה מעסקים שנה (פיגור בתשלום שנתי)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</si>
</sst>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64" formatCode="General_)"/>
    <numFmt numFmtId="165" formatCode="#."/>
    <numFmt numFmtId="166" formatCode="#,##0.0"/>
    <numFmt numFmtId="167" formatCode="0.0"/>
    <numFmt numFmtId="168" formatCode="#,##0\ "/>
    <numFmt numFmtId="169" formatCode="#,##0.0\ "/>
    <numFmt numFmtId="170" formatCode="0.0%"/>
    <numFmt numFmtId="171" formatCode="_ * #,##0_ ;_ * \-#,##0_ ;_ * &quot;-&quot;??_ ;_ @_ "/>
  </numFmts>
  <fonts count="49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 (Hebrew)"/>
      <family val="2"/>
    </font>
    <font>
      <sz val="6"/>
      <name val="Arial"/>
      <family val="2"/>
    </font>
    <font>
      <i/>
      <sz val="9"/>
      <name val="Arial"/>
      <family val="2"/>
    </font>
    <font>
      <i/>
      <sz val="10"/>
      <name val="Arial"/>
      <family val="2"/>
    </font>
    <font>
      <b/>
      <sz val="8"/>
      <name val="Arial (Hebrew)"/>
      <family val="2"/>
    </font>
    <font>
      <b/>
      <sz val="10"/>
      <name val="Arial"/>
      <family val="2"/>
    </font>
    <font>
      <sz val="7"/>
      <name val="Switzerland"/>
      <family val="2"/>
    </font>
    <font>
      <b/>
      <sz val="10"/>
      <name val="Arial (Hebrew)"/>
      <family val="2"/>
      <charset val="177"/>
    </font>
    <font>
      <sz val="12"/>
      <name val="Arial"/>
      <family val="2"/>
    </font>
    <font>
      <b/>
      <sz val="12"/>
      <name val="Arial"/>
      <family val="2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sz val="12"/>
      <name val="Courier"/>
      <family val="3"/>
      <charset val="177"/>
    </font>
    <font>
      <b/>
      <sz val="6"/>
      <name val="Switzerland"/>
      <family val="2"/>
    </font>
    <font>
      <b/>
      <sz val="11"/>
      <color indexed="8"/>
      <name val="Arial"/>
      <family val="2"/>
      <charset val="177"/>
    </font>
    <font>
      <sz val="11"/>
      <color theme="1"/>
      <name val="Calibri"/>
      <family val="2"/>
      <charset val="177"/>
      <scheme val="minor"/>
    </font>
    <font>
      <sz val="11"/>
      <color theme="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b/>
      <sz val="11"/>
      <color rgb="FFFA7D00"/>
      <name val="Calibri"/>
      <family val="2"/>
      <charset val="177"/>
      <scheme val="minor"/>
    </font>
    <font>
      <b/>
      <sz val="11"/>
      <color theme="0"/>
      <name val="Calibri"/>
      <family val="2"/>
      <charset val="177"/>
      <scheme val="minor"/>
    </font>
    <font>
      <i/>
      <sz val="11"/>
      <color rgb="FF7F7F7F"/>
      <name val="Calibri"/>
      <family val="2"/>
      <charset val="177"/>
      <scheme val="minor"/>
    </font>
    <font>
      <sz val="11"/>
      <color rgb="FF006100"/>
      <name val="Calibri"/>
      <family val="2"/>
      <charset val="177"/>
      <scheme val="minor"/>
    </font>
    <font>
      <b/>
      <sz val="15"/>
      <color theme="3"/>
      <name val="Calibri"/>
      <family val="2"/>
      <charset val="177"/>
      <scheme val="minor"/>
    </font>
    <font>
      <b/>
      <sz val="13"/>
      <color theme="3"/>
      <name val="Calibri"/>
      <family val="2"/>
      <charset val="177"/>
      <scheme val="minor"/>
    </font>
    <font>
      <b/>
      <sz val="11"/>
      <color theme="3"/>
      <name val="Calibri"/>
      <family val="2"/>
      <charset val="177"/>
      <scheme val="minor"/>
    </font>
    <font>
      <sz val="11"/>
      <color rgb="FF3F3F76"/>
      <name val="Calibri"/>
      <family val="2"/>
      <charset val="177"/>
      <scheme val="minor"/>
    </font>
    <font>
      <sz val="11"/>
      <color rgb="FFFA7D00"/>
      <name val="Calibri"/>
      <family val="2"/>
      <charset val="177"/>
      <scheme val="minor"/>
    </font>
    <font>
      <sz val="11"/>
      <color rgb="FF9C6500"/>
      <name val="Calibri"/>
      <family val="2"/>
      <charset val="177"/>
      <scheme val="minor"/>
    </font>
    <font>
      <b/>
      <sz val="11"/>
      <color rgb="FF3F3F3F"/>
      <name val="Calibri"/>
      <family val="2"/>
      <charset val="177"/>
      <scheme val="minor"/>
    </font>
    <font>
      <b/>
      <sz val="18"/>
      <color theme="3"/>
      <name val="Cambria"/>
      <family val="2"/>
      <charset val="177"/>
      <scheme val="major"/>
    </font>
    <font>
      <b/>
      <sz val="11"/>
      <color theme="1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9.5"/>
      <color indexed="8"/>
      <name val="Arial"/>
      <family val="2"/>
    </font>
    <font>
      <sz val="9.5"/>
      <name val="Arial"/>
      <family val="2"/>
    </font>
    <font>
      <b/>
      <sz val="11"/>
      <name val="Arial"/>
      <family val="2"/>
    </font>
    <font>
      <sz val="9"/>
      <color indexed="10"/>
      <name val="Arial"/>
      <family val="2"/>
    </font>
    <font>
      <sz val="9"/>
      <color theme="4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22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18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19" fillId="26" borderId="0" applyNumberFormat="0" applyBorder="0" applyAlignment="0" applyProtection="0"/>
    <xf numFmtId="0" fontId="20" fillId="27" borderId="0" applyNumberFormat="0" applyBorder="0" applyAlignment="0" applyProtection="0"/>
    <xf numFmtId="0" fontId="21" fillId="28" borderId="29" applyNumberFormat="0" applyAlignment="0" applyProtection="0"/>
    <xf numFmtId="0" fontId="22" fillId="29" borderId="30" applyNumberFormat="0" applyAlignment="0" applyProtection="0"/>
    <xf numFmtId="164" fontId="9" fillId="0" borderId="0" applyNumberFormat="0" applyFill="0" applyBorder="0" applyProtection="0">
      <alignment horizontal="center"/>
    </xf>
    <xf numFmtId="43" fontId="1" fillId="0" borderId="0" applyFont="0" applyFill="0" applyBorder="0" applyAlignment="0" applyProtection="0"/>
    <xf numFmtId="165" fontId="13" fillId="0" borderId="0">
      <protection locked="0"/>
    </xf>
    <xf numFmtId="0" fontId="23" fillId="0" borderId="0" applyNumberFormat="0" applyFill="0" applyBorder="0" applyAlignment="0" applyProtection="0"/>
    <xf numFmtId="165" fontId="13" fillId="0" borderId="0">
      <protection locked="0"/>
    </xf>
    <xf numFmtId="0" fontId="24" fillId="30" borderId="0" applyNumberFormat="0" applyBorder="0" applyAlignment="0" applyProtection="0"/>
    <xf numFmtId="0" fontId="25" fillId="0" borderId="31" applyNumberFormat="0" applyFill="0" applyAlignment="0" applyProtection="0"/>
    <xf numFmtId="0" fontId="26" fillId="0" borderId="32" applyNumberFormat="0" applyFill="0" applyAlignment="0" applyProtection="0"/>
    <xf numFmtId="0" fontId="27" fillId="0" borderId="33" applyNumberFormat="0" applyFill="0" applyAlignment="0" applyProtection="0"/>
    <xf numFmtId="0" fontId="27" fillId="0" borderId="0" applyNumberFormat="0" applyFill="0" applyBorder="0" applyAlignment="0" applyProtection="0"/>
    <xf numFmtId="165" fontId="14" fillId="0" borderId="0">
      <protection locked="0"/>
    </xf>
    <xf numFmtId="165" fontId="14" fillId="0" borderId="0">
      <protection locked="0"/>
    </xf>
    <xf numFmtId="0" fontId="28" fillId="31" borderId="29" applyNumberFormat="0" applyAlignment="0" applyProtection="0"/>
    <xf numFmtId="0" fontId="29" fillId="0" borderId="34" applyNumberFormat="0" applyFill="0" applyAlignment="0" applyProtection="0"/>
    <xf numFmtId="0" fontId="30" fillId="32" borderId="0" applyNumberFormat="0" applyBorder="0" applyAlignment="0" applyProtection="0"/>
    <xf numFmtId="0" fontId="18" fillId="0" borderId="0"/>
    <xf numFmtId="0" fontId="18" fillId="0" borderId="0"/>
    <xf numFmtId="0" fontId="1" fillId="0" borderId="0"/>
    <xf numFmtId="164" fontId="15" fillId="0" borderId="0"/>
    <xf numFmtId="0" fontId="18" fillId="33" borderId="35" applyNumberFormat="0" applyFont="0" applyAlignment="0" applyProtection="0"/>
    <xf numFmtId="0" fontId="31" fillId="28" borderId="36" applyNumberFormat="0" applyAlignment="0" applyProtection="0"/>
    <xf numFmtId="9" fontId="1" fillId="0" borderId="0" applyFont="0" applyFill="0" applyBorder="0" applyAlignment="0" applyProtection="0"/>
    <xf numFmtId="49" fontId="4" fillId="0" borderId="1" applyBorder="0">
      <alignment horizontal="center"/>
    </xf>
    <xf numFmtId="164" fontId="3" fillId="0" borderId="0" applyNumberFormat="0" applyFill="0" applyBorder="0" applyAlignment="0" applyProtection="0">
      <alignment horizontal="right" readingOrder="2"/>
    </xf>
    <xf numFmtId="0" fontId="32" fillId="0" borderId="0" applyNumberFormat="0" applyFill="0" applyBorder="0" applyAlignment="0" applyProtection="0"/>
    <xf numFmtId="0" fontId="33" fillId="0" borderId="37" applyNumberFormat="0" applyFill="0" applyAlignment="0" applyProtection="0"/>
    <xf numFmtId="164" fontId="16" fillId="0" borderId="0" applyNumberFormat="0" applyFill="0" applyBorder="0" applyProtection="0"/>
    <xf numFmtId="164" fontId="7" fillId="0" borderId="0" applyNumberFormat="0" applyBorder="0" applyAlignment="0"/>
    <xf numFmtId="0" fontId="34" fillId="0" borderId="0" applyNumberFormat="0" applyFill="0" applyBorder="0" applyAlignment="0" applyProtection="0"/>
    <xf numFmtId="0" fontId="17" fillId="0" borderId="2" applyNumberFormat="0" applyFill="0" applyAlignment="0" applyProtection="0"/>
    <xf numFmtId="0" fontId="1" fillId="0" borderId="0"/>
    <xf numFmtId="0" fontId="38" fillId="0" borderId="0"/>
  </cellStyleXfs>
  <cellXfs count="30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 readingOrder="2"/>
    </xf>
    <xf numFmtId="164" fontId="2" fillId="2" borderId="0" xfId="51" applyFont="1" applyFill="1" applyBorder="1" applyAlignment="1" applyProtection="1">
      <alignment horizontal="left" readingOrder="1"/>
    </xf>
    <xf numFmtId="0" fontId="2" fillId="2" borderId="0" xfId="0" applyFont="1" applyFill="1"/>
    <xf numFmtId="49" fontId="2" fillId="2" borderId="0" xfId="50" applyFont="1" applyFill="1" applyBorder="1" applyAlignment="1" applyProtection="1">
      <alignment horizontal="right" readingOrder="2"/>
    </xf>
    <xf numFmtId="3" fontId="2" fillId="2" borderId="0" xfId="0" applyNumberFormat="1" applyFont="1" applyFill="1"/>
    <xf numFmtId="49" fontId="2" fillId="2" borderId="0" xfId="50" applyFont="1" applyFill="1" applyBorder="1" applyAlignment="1" applyProtection="1">
      <alignment readingOrder="2"/>
    </xf>
    <xf numFmtId="164" fontId="1" fillId="2" borderId="3" xfId="51" applyFont="1" applyFill="1" applyBorder="1" applyAlignment="1" applyProtection="1">
      <alignment horizontal="left" vertical="top" readingOrder="1"/>
    </xf>
    <xf numFmtId="3" fontId="1" fillId="2" borderId="4" xfId="0" applyNumberFormat="1" applyFont="1" applyFill="1" applyBorder="1" applyAlignment="1">
      <alignment horizontal="center" vertical="top" wrapText="1"/>
    </xf>
    <xf numFmtId="3" fontId="1" fillId="2" borderId="5" xfId="0" applyNumberFormat="1" applyFont="1" applyFill="1" applyBorder="1" applyAlignment="1">
      <alignment horizontal="center" vertical="top" wrapText="1"/>
    </xf>
    <xf numFmtId="3" fontId="1" fillId="2" borderId="6" xfId="0" applyNumberFormat="1" applyFont="1" applyFill="1" applyBorder="1" applyAlignment="1">
      <alignment horizontal="center" vertical="top" wrapText="1"/>
    </xf>
    <xf numFmtId="164" fontId="1" fillId="2" borderId="7" xfId="51" applyFont="1" applyFill="1" applyBorder="1" applyAlignment="1" applyProtection="1">
      <alignment horizontal="right" vertical="top" readingOrder="2"/>
    </xf>
    <xf numFmtId="49" fontId="1" fillId="2" borderId="5" xfId="50" applyFont="1" applyFill="1" applyBorder="1" applyAlignment="1" applyProtection="1">
      <alignment horizontal="center" vertical="top" readingOrder="2"/>
    </xf>
    <xf numFmtId="0" fontId="0" fillId="2" borderId="7" xfId="0" applyFill="1" applyBorder="1" applyAlignment="1">
      <alignment horizontal="center"/>
    </xf>
    <xf numFmtId="164" fontId="1" fillId="2" borderId="8" xfId="51" applyFont="1" applyFill="1" applyBorder="1" applyAlignment="1" applyProtection="1">
      <alignment horizontal="left" vertical="top" readingOrder="2"/>
    </xf>
    <xf numFmtId="3" fontId="1" fillId="2" borderId="9" xfId="0" applyNumberFormat="1" applyFont="1" applyFill="1" applyBorder="1" applyAlignment="1">
      <alignment horizontal="center" vertical="top" wrapText="1"/>
    </xf>
    <xf numFmtId="3" fontId="1" fillId="2" borderId="10" xfId="0" applyNumberFormat="1" applyFont="1" applyFill="1" applyBorder="1" applyAlignment="1">
      <alignment horizontal="center" vertical="top" wrapText="1"/>
    </xf>
    <xf numFmtId="3" fontId="1" fillId="2" borderId="11" xfId="0" applyNumberFormat="1" applyFont="1" applyFill="1" applyBorder="1" applyAlignment="1">
      <alignment horizontal="center" vertical="top" wrapText="1"/>
    </xf>
    <xf numFmtId="164" fontId="1" fillId="2" borderId="12" xfId="51" applyFont="1" applyFill="1" applyBorder="1" applyAlignment="1" applyProtection="1">
      <alignment horizontal="right" vertical="top" readingOrder="2"/>
    </xf>
    <xf numFmtId="49" fontId="1" fillId="2" borderId="10" xfId="50" applyFont="1" applyFill="1" applyBorder="1" applyAlignment="1" applyProtection="1">
      <alignment horizontal="center" vertical="top" readingOrder="2"/>
    </xf>
    <xf numFmtId="0" fontId="0" fillId="2" borderId="12" xfId="0" applyFill="1" applyBorder="1" applyAlignment="1">
      <alignment horizontal="center"/>
    </xf>
    <xf numFmtId="164" fontId="1" fillId="2" borderId="8" xfId="51" applyFont="1" applyFill="1" applyBorder="1" applyAlignment="1" applyProtection="1">
      <alignment horizontal="left" vertical="top" wrapText="1" readingOrder="2"/>
    </xf>
    <xf numFmtId="0" fontId="0" fillId="2" borderId="12" xfId="0" applyFill="1" applyBorder="1" applyAlignment="1">
      <alignment horizontal="center" vertical="center"/>
    </xf>
    <xf numFmtId="3" fontId="1" fillId="2" borderId="9" xfId="0" applyNumberFormat="1" applyFont="1" applyFill="1" applyBorder="1" applyAlignment="1">
      <alignment horizontal="center" vertical="top"/>
    </xf>
    <xf numFmtId="3" fontId="1" fillId="2" borderId="10" xfId="0" applyNumberFormat="1" applyFont="1" applyFill="1" applyBorder="1" applyAlignment="1">
      <alignment horizontal="center" vertical="top"/>
    </xf>
    <xf numFmtId="3" fontId="1" fillId="2" borderId="11" xfId="0" applyNumberFormat="1" applyFont="1" applyFill="1" applyBorder="1" applyAlignment="1">
      <alignment horizontal="center" vertical="top"/>
    </xf>
    <xf numFmtId="164" fontId="5" fillId="2" borderId="8" xfId="51" applyFont="1" applyFill="1" applyBorder="1" applyAlignment="1" applyProtection="1">
      <alignment horizontal="left" vertical="top" wrapText="1" readingOrder="2"/>
    </xf>
    <xf numFmtId="3" fontId="6" fillId="2" borderId="9" xfId="0" applyNumberFormat="1" applyFont="1" applyFill="1" applyBorder="1" applyAlignment="1">
      <alignment horizontal="center" vertical="top" wrapText="1"/>
    </xf>
    <xf numFmtId="3" fontId="6" fillId="2" borderId="10" xfId="0" applyNumberFormat="1" applyFont="1" applyFill="1" applyBorder="1" applyAlignment="1">
      <alignment horizontal="center" vertical="top" wrapText="1"/>
    </xf>
    <xf numFmtId="3" fontId="6" fillId="2" borderId="11" xfId="0" applyNumberFormat="1" applyFont="1" applyFill="1" applyBorder="1" applyAlignment="1">
      <alignment horizontal="center" vertical="top" wrapText="1"/>
    </xf>
    <xf numFmtId="164" fontId="5" fillId="2" borderId="12" xfId="51" applyFont="1" applyFill="1" applyBorder="1" applyAlignment="1" applyProtection="1">
      <alignment horizontal="right" vertical="top" wrapText="1" readingOrder="2"/>
    </xf>
    <xf numFmtId="49" fontId="6" fillId="2" borderId="10" xfId="50" applyFont="1" applyFill="1" applyBorder="1" applyAlignment="1" applyProtection="1">
      <alignment horizontal="center" vertical="top" readingOrder="2"/>
    </xf>
    <xf numFmtId="164" fontId="1" fillId="2" borderId="12" xfId="51" applyFont="1" applyFill="1" applyBorder="1" applyAlignment="1" applyProtection="1">
      <alignment horizontal="right" vertical="top" wrapText="1" readingOrder="2"/>
    </xf>
    <xf numFmtId="49" fontId="1" fillId="2" borderId="10" xfId="50" applyFont="1" applyFill="1" applyBorder="1" applyAlignment="1" applyProtection="1">
      <alignment horizontal="center" vertical="top" wrapText="1" readingOrder="2"/>
    </xf>
    <xf numFmtId="0" fontId="0" fillId="2" borderId="12" xfId="0" applyFill="1" applyBorder="1" applyAlignment="1">
      <alignment horizontal="center" vertical="center" wrapText="1"/>
    </xf>
    <xf numFmtId="49" fontId="1" fillId="2" borderId="10" xfId="50" applyFont="1" applyFill="1" applyBorder="1" applyAlignment="1" applyProtection="1">
      <alignment horizontal="center" vertical="top" readingOrder="1"/>
    </xf>
    <xf numFmtId="164" fontId="1" fillId="2" borderId="8" xfId="51" applyFont="1" applyFill="1" applyBorder="1" applyAlignment="1" applyProtection="1">
      <alignment vertical="top" readingOrder="1"/>
    </xf>
    <xf numFmtId="164" fontId="8" fillId="2" borderId="8" xfId="55" applyFont="1" applyFill="1" applyBorder="1" applyAlignment="1" applyProtection="1">
      <alignment horizontal="left" vertical="top"/>
    </xf>
    <xf numFmtId="3" fontId="8" fillId="2" borderId="13" xfId="0" applyNumberFormat="1" applyFont="1" applyFill="1" applyBorder="1" applyAlignment="1">
      <alignment horizontal="center" vertical="top" wrapText="1"/>
    </xf>
    <xf numFmtId="3" fontId="8" fillId="2" borderId="14" xfId="0" applyNumberFormat="1" applyFont="1" applyFill="1" applyBorder="1" applyAlignment="1">
      <alignment horizontal="center" vertical="top" wrapText="1"/>
    </xf>
    <xf numFmtId="3" fontId="8" fillId="2" borderId="15" xfId="0" applyNumberFormat="1" applyFont="1" applyFill="1" applyBorder="1" applyAlignment="1">
      <alignment horizontal="center" vertical="top" wrapText="1"/>
    </xf>
    <xf numFmtId="0" fontId="1" fillId="2" borderId="16" xfId="0" applyFont="1" applyFill="1" applyBorder="1"/>
    <xf numFmtId="3" fontId="8" fillId="2" borderId="17" xfId="0" applyNumberFormat="1" applyFont="1" applyFill="1" applyBorder="1" applyAlignment="1">
      <alignment horizontal="center" wrapText="1"/>
    </xf>
    <xf numFmtId="3" fontId="8" fillId="2" borderId="18" xfId="0" applyNumberFormat="1" applyFont="1" applyFill="1" applyBorder="1" applyAlignment="1">
      <alignment horizontal="center" wrapText="1"/>
    </xf>
    <xf numFmtId="3" fontId="8" fillId="2" borderId="19" xfId="0" applyNumberFormat="1" applyFont="1" applyFill="1" applyBorder="1" applyAlignment="1">
      <alignment horizontal="center" wrapText="1"/>
    </xf>
    <xf numFmtId="0" fontId="1" fillId="2" borderId="20" xfId="0" applyFont="1" applyFill="1" applyBorder="1" applyAlignment="1"/>
    <xf numFmtId="0" fontId="8" fillId="0" borderId="0" xfId="0" applyFont="1" applyFill="1"/>
    <xf numFmtId="0" fontId="1" fillId="0" borderId="0" xfId="0" applyFont="1" applyAlignment="1">
      <alignment horizontal="center"/>
    </xf>
    <xf numFmtId="0" fontId="1" fillId="34" borderId="0" xfId="0" applyFont="1" applyFill="1"/>
    <xf numFmtId="0" fontId="8" fillId="34" borderId="0" xfId="0" applyFont="1" applyFill="1"/>
    <xf numFmtId="14" fontId="0" fillId="34" borderId="0" xfId="0" applyNumberFormat="1" applyFill="1" applyBorder="1" applyAlignment="1"/>
    <xf numFmtId="0" fontId="1" fillId="34" borderId="0" xfId="0" applyFont="1" applyFill="1" applyAlignment="1">
      <alignment horizontal="center"/>
    </xf>
    <xf numFmtId="0" fontId="11" fillId="0" borderId="0" xfId="0" applyFont="1"/>
    <xf numFmtId="49" fontId="11" fillId="0" borderId="0" xfId="0" applyNumberFormat="1" applyFont="1" applyAlignment="1">
      <alignment readingOrder="2"/>
    </xf>
    <xf numFmtId="49" fontId="12" fillId="0" borderId="0" xfId="0" applyNumberFormat="1" applyFont="1" applyBorder="1" applyAlignment="1">
      <alignment horizontal="right" readingOrder="2"/>
    </xf>
    <xf numFmtId="164" fontId="35" fillId="0" borderId="0" xfId="0" applyNumberFormat="1" applyFont="1" applyProtection="1">
      <protection locked="0"/>
    </xf>
    <xf numFmtId="0" fontId="35" fillId="0" borderId="0" xfId="0" applyFont="1" applyProtection="1">
      <protection locked="0"/>
    </xf>
    <xf numFmtId="0" fontId="35" fillId="0" borderId="0" xfId="0" applyFont="1" applyAlignment="1" applyProtection="1">
      <alignment horizontal="center"/>
      <protection locked="0"/>
    </xf>
    <xf numFmtId="0" fontId="36" fillId="0" borderId="0" xfId="0" applyFont="1" applyAlignment="1" applyProtection="1">
      <alignment horizontal="right"/>
      <protection locked="0"/>
    </xf>
    <xf numFmtId="0" fontId="37" fillId="0" borderId="38" xfId="0" applyFont="1" applyBorder="1" applyAlignment="1" applyProtection="1">
      <alignment horizontal="centerContinuous"/>
      <protection locked="0"/>
    </xf>
    <xf numFmtId="0" fontId="38" fillId="0" borderId="38" xfId="0" applyFont="1" applyBorder="1" applyAlignment="1" applyProtection="1">
      <alignment horizontal="centerContinuous"/>
      <protection locked="0"/>
    </xf>
    <xf numFmtId="0" fontId="1" fillId="0" borderId="38" xfId="0" applyFont="1" applyBorder="1" applyAlignment="1" applyProtection="1">
      <alignment horizontal="centerContinuous"/>
      <protection locked="0"/>
    </xf>
    <xf numFmtId="164" fontId="39" fillId="0" borderId="38" xfId="0" applyNumberFormat="1" applyFont="1" applyBorder="1" applyAlignment="1" applyProtection="1">
      <alignment horizontal="centerContinuous"/>
      <protection locked="0"/>
    </xf>
    <xf numFmtId="0" fontId="38" fillId="0" borderId="39" xfId="0" applyFont="1" applyBorder="1" applyAlignment="1" applyProtection="1">
      <alignment horizontal="center" vertical="center"/>
      <protection locked="0"/>
    </xf>
    <xf numFmtId="0" fontId="38" fillId="0" borderId="1" xfId="0" applyFont="1" applyBorder="1" applyAlignment="1" applyProtection="1">
      <alignment horizontal="centerContinuous" vertical="center"/>
      <protection locked="0"/>
    </xf>
    <xf numFmtId="0" fontId="38" fillId="0" borderId="0" xfId="0" applyFont="1" applyAlignment="1" applyProtection="1">
      <alignment horizontal="centerContinuous" vertical="center"/>
      <protection locked="0"/>
    </xf>
    <xf numFmtId="0" fontId="1" fillId="0" borderId="39" xfId="0" applyFont="1" applyBorder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38" fillId="0" borderId="40" xfId="0" applyFont="1" applyBorder="1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center" vertical="center"/>
      <protection locked="0"/>
    </xf>
    <xf numFmtId="0" fontId="38" fillId="0" borderId="1" xfId="0" applyFont="1" applyBorder="1" applyAlignment="1" applyProtection="1">
      <alignment horizontal="center" vertical="center"/>
      <protection locked="0"/>
    </xf>
    <xf numFmtId="0" fontId="38" fillId="0" borderId="41" xfId="0" applyFont="1" applyBorder="1" applyAlignment="1" applyProtection="1">
      <alignment horizontal="centerContinuous" vertical="center"/>
      <protection locked="0"/>
    </xf>
    <xf numFmtId="0" fontId="38" fillId="0" borderId="21" xfId="0" applyFont="1" applyBorder="1" applyAlignment="1" applyProtection="1">
      <alignment horizontal="centerContinuous" vertical="center"/>
      <protection locked="0"/>
    </xf>
    <xf numFmtId="0" fontId="1" fillId="0" borderId="28" xfId="0" applyFont="1" applyBorder="1" applyAlignment="1">
      <alignment horizontal="centerContinuous" vertical="center"/>
    </xf>
    <xf numFmtId="164" fontId="38" fillId="0" borderId="39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Continuous" vertical="center"/>
    </xf>
    <xf numFmtId="0" fontId="38" fillId="0" borderId="42" xfId="0" applyFont="1" applyBorder="1" applyAlignment="1" applyProtection="1">
      <alignment horizontal="centerContinuous" vertical="center"/>
      <protection locked="0"/>
    </xf>
    <xf numFmtId="0" fontId="1" fillId="2" borderId="43" xfId="0" applyFont="1" applyFill="1" applyBorder="1" applyAlignment="1">
      <alignment horizontal="centerContinuous" vertical="center"/>
    </xf>
    <xf numFmtId="0" fontId="38" fillId="0" borderId="40" xfId="0" applyFont="1" applyBorder="1" applyAlignment="1" applyProtection="1">
      <alignment vertical="center"/>
      <protection locked="0"/>
    </xf>
    <xf numFmtId="164" fontId="38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39" xfId="0" applyFont="1" applyFill="1" applyBorder="1" applyAlignment="1">
      <alignment horizontal="center" vertical="center"/>
    </xf>
    <xf numFmtId="164" fontId="38" fillId="0" borderId="1" xfId="0" applyNumberFormat="1" applyFont="1" applyBorder="1" applyAlignment="1" applyProtection="1">
      <alignment horizontal="centerContinuous" vertical="center" wrapText="1"/>
      <protection locked="0"/>
    </xf>
    <xf numFmtId="0" fontId="1" fillId="2" borderId="39" xfId="0" applyFont="1" applyFill="1" applyBorder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164" fontId="38" fillId="0" borderId="1" xfId="0" applyNumberFormat="1" applyFont="1" applyBorder="1" applyAlignment="1" applyProtection="1">
      <alignment horizontal="center" vertical="center"/>
      <protection locked="0"/>
    </xf>
    <xf numFmtId="164" fontId="38" fillId="0" borderId="41" xfId="0" applyNumberFormat="1" applyFont="1" applyBorder="1" applyAlignment="1" applyProtection="1">
      <alignment horizontal="center" vertical="center"/>
      <protection locked="0"/>
    </xf>
    <xf numFmtId="0" fontId="1" fillId="2" borderId="28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horizontal="centerContinuous" vertical="center"/>
    </xf>
    <xf numFmtId="0" fontId="1" fillId="2" borderId="28" xfId="0" applyFont="1" applyFill="1" applyBorder="1" applyAlignment="1">
      <alignment horizontal="centerContinuous" vertical="center"/>
    </xf>
    <xf numFmtId="0" fontId="38" fillId="0" borderId="0" xfId="0" applyFont="1" applyProtection="1">
      <protection locked="0"/>
    </xf>
    <xf numFmtId="0" fontId="38" fillId="0" borderId="40" xfId="0" applyFont="1" applyBorder="1" applyProtection="1">
      <protection locked="0"/>
    </xf>
    <xf numFmtId="164" fontId="38" fillId="0" borderId="40" xfId="0" applyNumberFormat="1" applyFont="1" applyBorder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38" fillId="0" borderId="40" xfId="0" applyFont="1" applyBorder="1" applyAlignment="1" applyProtection="1">
      <alignment horizontal="center"/>
      <protection locked="0"/>
    </xf>
    <xf numFmtId="0" fontId="38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38" fillId="0" borderId="14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>
      <alignment horizontal="center"/>
    </xf>
    <xf numFmtId="0" fontId="38" fillId="0" borderId="21" xfId="0" applyFont="1" applyBorder="1" applyAlignment="1" applyProtection="1">
      <alignment horizontal="center"/>
      <protection locked="0"/>
    </xf>
    <xf numFmtId="0" fontId="38" fillId="0" borderId="28" xfId="0" applyFont="1" applyBorder="1" applyAlignment="1" applyProtection="1">
      <alignment horizont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41" xfId="0" applyFont="1" applyBorder="1" applyAlignment="1" applyProtection="1">
      <alignment horizontal="center" vertical="center"/>
      <protection locked="0"/>
    </xf>
    <xf numFmtId="49" fontId="40" fillId="0" borderId="42" xfId="0" applyNumberFormat="1" applyFont="1" applyBorder="1" applyAlignment="1" applyProtection="1">
      <alignment horizontal="center"/>
      <protection locked="0"/>
    </xf>
    <xf numFmtId="164" fontId="40" fillId="0" borderId="40" xfId="0" applyNumberFormat="1" applyFont="1" applyBorder="1" applyAlignment="1" applyProtection="1">
      <alignment horizontal="center" vertical="center"/>
      <protection locked="0"/>
    </xf>
    <xf numFmtId="166" fontId="40" fillId="0" borderId="0" xfId="0" applyNumberFormat="1" applyFont="1" applyAlignment="1" applyProtection="1">
      <alignment horizontal="right" vertical="center"/>
      <protection locked="0"/>
    </xf>
    <xf numFmtId="3" fontId="41" fillId="0" borderId="0" xfId="58" applyNumberFormat="1" applyFont="1" applyAlignment="1">
      <alignment horizontal="right" vertical="center"/>
    </xf>
    <xf numFmtId="166" fontId="40" fillId="0" borderId="44" xfId="0" applyNumberFormat="1" applyFont="1" applyBorder="1" applyAlignment="1" applyProtection="1">
      <alignment horizontal="right" vertical="center"/>
      <protection locked="0"/>
    </xf>
    <xf numFmtId="3" fontId="41" fillId="0" borderId="42" xfId="58" applyNumberFormat="1" applyFont="1" applyBorder="1" applyAlignment="1">
      <alignment horizontal="right" vertical="center"/>
    </xf>
    <xf numFmtId="0" fontId="40" fillId="0" borderId="39" xfId="0" applyFont="1" applyBorder="1" applyAlignment="1" applyProtection="1">
      <alignment horizontal="center" vertical="center" readingOrder="2"/>
      <protection locked="0"/>
    </xf>
    <xf numFmtId="49" fontId="40" fillId="0" borderId="0" xfId="0" applyNumberFormat="1" applyFont="1" applyAlignment="1" applyProtection="1">
      <alignment horizontal="center"/>
      <protection locked="0"/>
    </xf>
    <xf numFmtId="0" fontId="41" fillId="0" borderId="1" xfId="0" applyFont="1" applyBorder="1" applyAlignment="1" applyProtection="1">
      <alignment horizontal="center"/>
      <protection locked="0"/>
    </xf>
    <xf numFmtId="49" fontId="42" fillId="0" borderId="39" xfId="0" applyNumberFormat="1" applyFont="1" applyBorder="1" applyAlignment="1" applyProtection="1">
      <alignment horizontal="center"/>
      <protection locked="0"/>
    </xf>
    <xf numFmtId="0" fontId="43" fillId="2" borderId="40" xfId="0" applyFont="1" applyFill="1" applyBorder="1"/>
    <xf numFmtId="166" fontId="42" fillId="0" borderId="0" xfId="0" applyNumberFormat="1" applyFont="1" applyAlignment="1" applyProtection="1">
      <alignment horizontal="right"/>
      <protection locked="0"/>
    </xf>
    <xf numFmtId="3" fontId="43" fillId="0" borderId="0" xfId="58" applyNumberFormat="1" applyFont="1" applyAlignment="1">
      <alignment horizontal="right"/>
    </xf>
    <xf numFmtId="3" fontId="43" fillId="0" borderId="39" xfId="58" applyNumberFormat="1" applyFont="1" applyBorder="1" applyAlignment="1">
      <alignment horizontal="right"/>
    </xf>
    <xf numFmtId="0" fontId="43" fillId="2" borderId="1" xfId="0" applyFont="1" applyFill="1" applyBorder="1"/>
    <xf numFmtId="49" fontId="43" fillId="2" borderId="40" xfId="0" applyNumberFormat="1" applyFont="1" applyFill="1" applyBorder="1" applyAlignment="1">
      <alignment horizontal="center"/>
    </xf>
    <xf numFmtId="0" fontId="42" fillId="0" borderId="1" xfId="0" applyFont="1" applyBorder="1" applyAlignment="1" applyProtection="1">
      <alignment horizontal="center"/>
      <protection locked="0"/>
    </xf>
    <xf numFmtId="49" fontId="43" fillId="0" borderId="39" xfId="0" applyNumberFormat="1" applyFont="1" applyBorder="1" applyAlignment="1">
      <alignment horizontal="center"/>
    </xf>
    <xf numFmtId="166" fontId="42" fillId="0" borderId="1" xfId="0" applyNumberFormat="1" applyFont="1" applyBorder="1" applyAlignment="1" applyProtection="1">
      <alignment horizontal="right"/>
      <protection locked="0"/>
    </xf>
    <xf numFmtId="3" fontId="42" fillId="0" borderId="0" xfId="0" applyNumberFormat="1" applyFont="1" applyAlignment="1" applyProtection="1">
      <alignment horizontal="right"/>
      <protection locked="0"/>
    </xf>
    <xf numFmtId="3" fontId="42" fillId="0" borderId="39" xfId="0" applyNumberFormat="1" applyFont="1" applyBorder="1" applyAlignment="1" applyProtection="1">
      <alignment horizontal="right"/>
      <protection locked="0"/>
    </xf>
    <xf numFmtId="0" fontId="43" fillId="2" borderId="1" xfId="0" applyFont="1" applyFill="1" applyBorder="1" applyAlignment="1">
      <alignment horizontal="right" wrapText="1"/>
    </xf>
    <xf numFmtId="0" fontId="43" fillId="2" borderId="0" xfId="0" applyFont="1" applyFill="1" applyAlignment="1">
      <alignment horizontal="center"/>
    </xf>
    <xf numFmtId="0" fontId="42" fillId="0" borderId="39" xfId="0" applyFont="1" applyBorder="1" applyAlignment="1" applyProtection="1">
      <alignment horizontal="center"/>
      <protection locked="0"/>
    </xf>
    <xf numFmtId="0" fontId="43" fillId="2" borderId="1" xfId="0" applyFont="1" applyFill="1" applyBorder="1" applyAlignment="1">
      <alignment horizontal="right"/>
    </xf>
    <xf numFmtId="0" fontId="42" fillId="0" borderId="0" xfId="0" applyFont="1" applyAlignment="1" applyProtection="1">
      <alignment horizontal="center"/>
      <protection locked="0"/>
    </xf>
    <xf numFmtId="0" fontId="43" fillId="0" borderId="39" xfId="0" applyFont="1" applyBorder="1" applyAlignment="1">
      <alignment horizontal="center"/>
    </xf>
    <xf numFmtId="49" fontId="43" fillId="2" borderId="40" xfId="0" applyNumberFormat="1" applyFont="1" applyFill="1" applyBorder="1" applyAlignment="1">
      <alignment horizontal="center" wrapText="1"/>
    </xf>
    <xf numFmtId="0" fontId="43" fillId="2" borderId="40" xfId="0" applyFont="1" applyFill="1" applyBorder="1" applyAlignment="1">
      <alignment horizontal="center" wrapText="1"/>
    </xf>
    <xf numFmtId="0" fontId="42" fillId="0" borderId="28" xfId="0" applyFont="1" applyBorder="1" applyAlignment="1" applyProtection="1">
      <alignment horizontal="center"/>
      <protection locked="0"/>
    </xf>
    <xf numFmtId="0" fontId="42" fillId="0" borderId="41" xfId="0" applyFont="1" applyBorder="1" applyProtection="1">
      <protection locked="0"/>
    </xf>
    <xf numFmtId="3" fontId="42" fillId="0" borderId="41" xfId="0" applyNumberFormat="1" applyFont="1" applyBorder="1" applyAlignment="1" applyProtection="1">
      <alignment horizontal="right"/>
      <protection locked="0"/>
    </xf>
    <xf numFmtId="3" fontId="43" fillId="0" borderId="21" xfId="58" applyNumberFormat="1" applyFont="1" applyBorder="1" applyAlignment="1">
      <alignment horizontal="right"/>
    </xf>
    <xf numFmtId="3" fontId="42" fillId="0" borderId="21" xfId="0" applyNumberFormat="1" applyFont="1" applyBorder="1" applyAlignment="1" applyProtection="1">
      <alignment horizontal="right"/>
      <protection locked="0"/>
    </xf>
    <xf numFmtId="3" fontId="43" fillId="0" borderId="28" xfId="58" applyNumberFormat="1" applyFont="1" applyBorder="1" applyAlignment="1">
      <alignment horizontal="right"/>
    </xf>
    <xf numFmtId="0" fontId="38" fillId="0" borderId="14" xfId="0" applyFont="1" applyBorder="1" applyProtection="1">
      <protection locked="0"/>
    </xf>
    <xf numFmtId="49" fontId="42" fillId="0" borderId="14" xfId="0" applyNumberFormat="1" applyFont="1" applyBorder="1" applyAlignment="1" applyProtection="1">
      <alignment horizontal="center"/>
      <protection locked="0"/>
    </xf>
    <xf numFmtId="0" fontId="42" fillId="0" borderId="41" xfId="0" applyFont="1" applyBorder="1" applyAlignment="1" applyProtection="1">
      <alignment horizontal="center"/>
      <protection locked="0"/>
    </xf>
    <xf numFmtId="0" fontId="38" fillId="0" borderId="21" xfId="0" applyFont="1" applyBorder="1" applyAlignment="1" applyProtection="1">
      <alignment horizontal="centerContinuous"/>
      <protection locked="0"/>
    </xf>
    <xf numFmtId="0" fontId="1" fillId="0" borderId="21" xfId="0" applyFont="1" applyBorder="1" applyAlignment="1" applyProtection="1">
      <alignment horizontal="centerContinuous"/>
      <protection locked="0"/>
    </xf>
    <xf numFmtId="164" fontId="39" fillId="0" borderId="21" xfId="0" applyNumberFormat="1" applyFont="1" applyBorder="1" applyAlignment="1" applyProtection="1">
      <alignment horizontal="centerContinuous"/>
      <protection locked="0"/>
    </xf>
    <xf numFmtId="167" fontId="40" fillId="0" borderId="0" xfId="0" applyNumberFormat="1" applyFont="1" applyAlignment="1" applyProtection="1">
      <alignment horizontal="right" vertical="center"/>
      <protection locked="0"/>
    </xf>
    <xf numFmtId="168" fontId="41" fillId="0" borderId="44" xfId="58" applyNumberFormat="1" applyFont="1" applyBorder="1" applyAlignment="1">
      <alignment horizontal="right" vertical="center"/>
    </xf>
    <xf numFmtId="167" fontId="40" fillId="0" borderId="44" xfId="0" applyNumberFormat="1" applyFont="1" applyBorder="1" applyAlignment="1" applyProtection="1">
      <alignment horizontal="right" vertical="center"/>
      <protection locked="0"/>
    </xf>
    <xf numFmtId="168" fontId="41" fillId="0" borderId="42" xfId="58" applyNumberFormat="1" applyFont="1" applyBorder="1" applyAlignment="1">
      <alignment horizontal="right" vertical="center"/>
    </xf>
    <xf numFmtId="168" fontId="41" fillId="0" borderId="0" xfId="58" applyNumberFormat="1" applyFont="1" applyAlignment="1">
      <alignment horizontal="right" vertical="center"/>
    </xf>
    <xf numFmtId="0" fontId="40" fillId="0" borderId="39" xfId="0" applyFont="1" applyBorder="1" applyAlignment="1" applyProtection="1">
      <alignment horizontal="center" vertical="center"/>
      <protection locked="0"/>
    </xf>
    <xf numFmtId="167" fontId="42" fillId="0" borderId="0" xfId="0" applyNumberFormat="1" applyFont="1" applyAlignment="1" applyProtection="1">
      <alignment horizontal="right"/>
      <protection locked="0"/>
    </xf>
    <xf numFmtId="167" fontId="42" fillId="0" borderId="1" xfId="0" applyNumberFormat="1" applyFont="1" applyBorder="1" applyAlignment="1" applyProtection="1">
      <alignment horizontal="right"/>
      <protection locked="0"/>
    </xf>
    <xf numFmtId="0" fontId="43" fillId="0" borderId="39" xfId="0" applyFont="1" applyBorder="1" applyAlignment="1" applyProtection="1">
      <alignment horizontal="center"/>
      <protection locked="0"/>
    </xf>
    <xf numFmtId="167" fontId="43" fillId="0" borderId="1" xfId="0" applyNumberFormat="1" applyFont="1" applyBorder="1" applyAlignment="1" applyProtection="1">
      <alignment horizontal="right"/>
      <protection locked="0"/>
    </xf>
    <xf numFmtId="3" fontId="43" fillId="0" borderId="0" xfId="0" applyNumberFormat="1" applyFont="1" applyAlignment="1" applyProtection="1">
      <alignment horizontal="right"/>
      <protection locked="0"/>
    </xf>
    <xf numFmtId="167" fontId="43" fillId="0" borderId="0" xfId="0" applyNumberFormat="1" applyFont="1" applyAlignment="1" applyProtection="1">
      <alignment horizontal="right"/>
      <protection locked="0"/>
    </xf>
    <xf numFmtId="3" fontId="43" fillId="0" borderId="39" xfId="0" applyNumberFormat="1" applyFont="1" applyBorder="1" applyAlignment="1" applyProtection="1">
      <alignment horizontal="right"/>
      <protection locked="0"/>
    </xf>
    <xf numFmtId="0" fontId="43" fillId="0" borderId="1" xfId="0" applyFont="1" applyBorder="1" applyAlignment="1" applyProtection="1">
      <alignment horizontal="center"/>
      <protection locked="0"/>
    </xf>
    <xf numFmtId="0" fontId="43" fillId="2" borderId="39" xfId="0" applyFont="1" applyFill="1" applyBorder="1" applyAlignment="1">
      <alignment horizontal="center"/>
    </xf>
    <xf numFmtId="0" fontId="43" fillId="2" borderId="40" xfId="0" applyFont="1" applyFill="1" applyBorder="1" applyAlignment="1">
      <alignment horizontal="right"/>
    </xf>
    <xf numFmtId="0" fontId="43" fillId="2" borderId="45" xfId="0" applyFont="1" applyFill="1" applyBorder="1" applyAlignment="1">
      <alignment horizontal="center"/>
    </xf>
    <xf numFmtId="0" fontId="43" fillId="2" borderId="46" xfId="0" applyFont="1" applyFill="1" applyBorder="1" applyAlignment="1">
      <alignment horizontal="left"/>
    </xf>
    <xf numFmtId="3" fontId="42" fillId="0" borderId="46" xfId="0" applyNumberFormat="1" applyFont="1" applyBorder="1" applyAlignment="1" applyProtection="1">
      <alignment horizontal="right"/>
      <protection locked="0"/>
    </xf>
    <xf numFmtId="3" fontId="43" fillId="0" borderId="38" xfId="58" applyNumberFormat="1" applyFont="1" applyBorder="1" applyAlignment="1">
      <alignment horizontal="right"/>
    </xf>
    <xf numFmtId="3" fontId="42" fillId="0" borderId="38" xfId="0" applyNumberFormat="1" applyFont="1" applyBorder="1" applyAlignment="1" applyProtection="1">
      <alignment horizontal="right"/>
      <protection locked="0"/>
    </xf>
    <xf numFmtId="3" fontId="43" fillId="0" borderId="45" xfId="58" applyNumberFormat="1" applyFont="1" applyBorder="1" applyAlignment="1">
      <alignment horizontal="right"/>
    </xf>
    <xf numFmtId="0" fontId="38" fillId="0" borderId="47" xfId="0" applyFont="1" applyBorder="1" applyProtection="1">
      <protection locked="0"/>
    </xf>
    <xf numFmtId="0" fontId="42" fillId="0" borderId="47" xfId="0" applyFont="1" applyBorder="1" applyAlignment="1" applyProtection="1">
      <alignment horizontal="center"/>
      <protection locked="0"/>
    </xf>
    <xf numFmtId="0" fontId="42" fillId="0" borderId="46" xfId="0" applyFont="1" applyBorder="1" applyAlignment="1" applyProtection="1">
      <alignment horizontal="center"/>
      <protection locked="0"/>
    </xf>
    <xf numFmtId="0" fontId="44" fillId="0" borderId="0" xfId="0" applyFont="1" applyProtection="1">
      <protection locked="0"/>
    </xf>
    <xf numFmtId="49" fontId="38" fillId="0" borderId="0" xfId="0" applyNumberFormat="1" applyFont="1" applyAlignment="1" applyProtection="1">
      <alignment horizontal="center" readingOrder="2"/>
      <protection locked="0"/>
    </xf>
    <xf numFmtId="49" fontId="38" fillId="0" borderId="0" xfId="0" applyNumberFormat="1" applyFont="1" applyAlignment="1" applyProtection="1">
      <alignment horizontal="right" readingOrder="2"/>
      <protection locked="0"/>
    </xf>
    <xf numFmtId="164" fontId="37" fillId="0" borderId="0" xfId="0" applyNumberFormat="1" applyFont="1" applyProtection="1">
      <protection locked="0"/>
    </xf>
    <xf numFmtId="0" fontId="44" fillId="0" borderId="39" xfId="0" applyFont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Continuous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5" fillId="0" borderId="39" xfId="0" applyFont="1" applyBorder="1" applyAlignment="1">
      <alignment horizontal="centerContinuous" vertical="center"/>
    </xf>
    <xf numFmtId="0" fontId="44" fillId="0" borderId="1" xfId="0" applyFont="1" applyBorder="1" applyAlignment="1" applyProtection="1">
      <alignment horizontal="centerContinuous" vertical="center"/>
      <protection locked="0"/>
    </xf>
    <xf numFmtId="0" fontId="44" fillId="0" borderId="40" xfId="0" applyFont="1" applyBorder="1" applyAlignment="1" applyProtection="1">
      <alignment horizontal="center" vertical="center"/>
      <protection locked="0"/>
    </xf>
    <xf numFmtId="0" fontId="44" fillId="0" borderId="1" xfId="0" applyFont="1" applyBorder="1" applyAlignment="1" applyProtection="1">
      <alignment horizontal="center" vertical="center"/>
      <protection locked="0"/>
    </xf>
    <xf numFmtId="0" fontId="44" fillId="0" borderId="21" xfId="0" applyFont="1" applyBorder="1" applyAlignment="1" applyProtection="1">
      <alignment horizontal="centerContinuous" vertical="center"/>
      <protection locked="0"/>
    </xf>
    <xf numFmtId="0" fontId="44" fillId="0" borderId="21" xfId="0" applyFont="1" applyBorder="1" applyAlignment="1" applyProtection="1">
      <alignment horizontal="center" vertical="center"/>
      <protection locked="0"/>
    </xf>
    <xf numFmtId="0" fontId="45" fillId="0" borderId="28" xfId="0" applyFont="1" applyBorder="1" applyAlignment="1">
      <alignment horizontal="centerContinuous" vertical="center"/>
    </xf>
    <xf numFmtId="0" fontId="45" fillId="0" borderId="28" xfId="0" applyFont="1" applyBorder="1" applyAlignment="1">
      <alignment horizontal="center" vertical="center"/>
    </xf>
    <xf numFmtId="0" fontId="44" fillId="0" borderId="41" xfId="0" applyFont="1" applyBorder="1" applyAlignment="1" applyProtection="1">
      <alignment horizontal="centerContinuous" vertical="center"/>
      <protection locked="0"/>
    </xf>
    <xf numFmtId="164" fontId="44" fillId="0" borderId="39" xfId="0" applyNumberFormat="1" applyFont="1" applyBorder="1" applyAlignment="1" applyProtection="1">
      <alignment horizontal="center" vertical="center"/>
      <protection locked="0"/>
    </xf>
    <xf numFmtId="0" fontId="45" fillId="2" borderId="40" xfId="0" applyFont="1" applyFill="1" applyBorder="1" applyAlignment="1">
      <alignment horizontal="center" vertical="center"/>
    </xf>
    <xf numFmtId="0" fontId="44" fillId="0" borderId="40" xfId="0" applyFont="1" applyBorder="1" applyAlignment="1" applyProtection="1">
      <alignment horizontal="center"/>
      <protection locked="0"/>
    </xf>
    <xf numFmtId="164" fontId="44" fillId="0" borderId="40" xfId="0" applyNumberFormat="1" applyFont="1" applyBorder="1" applyAlignment="1" applyProtection="1">
      <alignment horizontal="center" vertical="center"/>
      <protection locked="0"/>
    </xf>
    <xf numFmtId="0" fontId="44" fillId="0" borderId="40" xfId="0" applyFont="1" applyBorder="1" applyProtection="1">
      <protection locked="0"/>
    </xf>
    <xf numFmtId="164" fontId="44" fillId="0" borderId="0" xfId="0" applyNumberFormat="1" applyFont="1" applyAlignment="1" applyProtection="1">
      <alignment horizontal="center" vertical="center"/>
      <protection locked="0"/>
    </xf>
    <xf numFmtId="0" fontId="45" fillId="0" borderId="40" xfId="0" applyFont="1" applyBorder="1" applyAlignment="1">
      <alignment horizontal="center" vertical="center"/>
    </xf>
    <xf numFmtId="0" fontId="44" fillId="0" borderId="1" xfId="0" applyFont="1" applyBorder="1" applyAlignment="1" applyProtection="1">
      <alignment horizontal="center"/>
      <protection locked="0"/>
    </xf>
    <xf numFmtId="0" fontId="44" fillId="0" borderId="28" xfId="0" applyFont="1" applyBorder="1" applyAlignment="1" applyProtection="1">
      <alignment horizontal="center" vertical="center"/>
      <protection locked="0"/>
    </xf>
    <xf numFmtId="0" fontId="45" fillId="0" borderId="14" xfId="0" quotePrefix="1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4" fillId="0" borderId="14" xfId="0" applyFont="1" applyBorder="1" applyAlignment="1" applyProtection="1">
      <alignment horizontal="center" vertical="center"/>
      <protection locked="0"/>
    </xf>
    <xf numFmtId="0" fontId="44" fillId="0" borderId="41" xfId="0" applyFont="1" applyBorder="1" applyAlignment="1" applyProtection="1">
      <alignment horizontal="center" vertical="center"/>
      <protection locked="0"/>
    </xf>
    <xf numFmtId="49" fontId="40" fillId="0" borderId="39" xfId="0" applyNumberFormat="1" applyFont="1" applyBorder="1" applyAlignment="1" applyProtection="1">
      <alignment horizontal="center"/>
      <protection locked="0"/>
    </xf>
    <xf numFmtId="3" fontId="41" fillId="0" borderId="44" xfId="58" applyNumberFormat="1" applyFont="1" applyBorder="1" applyAlignment="1">
      <alignment horizontal="right" vertical="center"/>
    </xf>
    <xf numFmtId="3" fontId="40" fillId="0" borderId="44" xfId="0" applyNumberFormat="1" applyFont="1" applyBorder="1" applyAlignment="1" applyProtection="1">
      <alignment horizontal="right" vertical="center"/>
      <protection locked="0"/>
    </xf>
    <xf numFmtId="166" fontId="41" fillId="0" borderId="48" xfId="58" applyNumberFormat="1" applyFont="1" applyBorder="1" applyAlignment="1">
      <alignment horizontal="right" vertical="center"/>
    </xf>
    <xf numFmtId="3" fontId="40" fillId="0" borderId="0" xfId="0" applyNumberFormat="1" applyFont="1" applyAlignment="1" applyProtection="1">
      <alignment horizontal="right" vertical="center"/>
      <protection locked="0"/>
    </xf>
    <xf numFmtId="166" fontId="40" fillId="0" borderId="48" xfId="0" applyNumberFormat="1" applyFont="1" applyBorder="1" applyAlignment="1" applyProtection="1">
      <alignment horizontal="right" vertical="center"/>
      <protection locked="0"/>
    </xf>
    <xf numFmtId="3" fontId="40" fillId="0" borderId="42" xfId="0" applyNumberFormat="1" applyFont="1" applyBorder="1" applyAlignment="1" applyProtection="1">
      <alignment horizontal="right" vertical="center"/>
      <protection locked="0"/>
    </xf>
    <xf numFmtId="166" fontId="41" fillId="0" borderId="0" xfId="58" applyNumberFormat="1" applyFont="1" applyAlignment="1">
      <alignment horizontal="right" vertical="center"/>
    </xf>
    <xf numFmtId="0" fontId="40" fillId="0" borderId="43" xfId="0" applyFont="1" applyBorder="1" applyAlignment="1" applyProtection="1">
      <alignment horizontal="center" vertical="center" readingOrder="2"/>
      <protection locked="0"/>
    </xf>
    <xf numFmtId="166" fontId="43" fillId="0" borderId="0" xfId="58" applyNumberFormat="1" applyFont="1" applyAlignment="1">
      <alignment horizontal="right"/>
    </xf>
    <xf numFmtId="166" fontId="43" fillId="0" borderId="1" xfId="58" applyNumberFormat="1" applyFont="1" applyBorder="1" applyAlignment="1">
      <alignment horizontal="right"/>
    </xf>
    <xf numFmtId="166" fontId="43" fillId="0" borderId="41" xfId="58" applyNumberFormat="1" applyFont="1" applyBorder="1" applyAlignment="1">
      <alignment horizontal="right"/>
    </xf>
    <xf numFmtId="166" fontId="43" fillId="0" borderId="21" xfId="58" applyNumberFormat="1" applyFont="1" applyBorder="1" applyAlignment="1">
      <alignment horizontal="right"/>
    </xf>
    <xf numFmtId="166" fontId="42" fillId="0" borderId="41" xfId="0" applyNumberFormat="1" applyFont="1" applyBorder="1" applyAlignment="1" applyProtection="1">
      <alignment horizontal="right"/>
      <protection locked="0"/>
    </xf>
    <xf numFmtId="0" fontId="37" fillId="0" borderId="0" xfId="0" applyFont="1" applyAlignment="1" applyProtection="1">
      <alignment horizontal="right"/>
      <protection locked="0"/>
    </xf>
    <xf numFmtId="0" fontId="38" fillId="0" borderId="0" xfId="0" applyFont="1" applyAlignment="1" applyProtection="1">
      <alignment horizontal="centerContinuous"/>
      <protection locked="0"/>
    </xf>
    <xf numFmtId="2" fontId="38" fillId="0" borderId="44" xfId="0" applyNumberFormat="1" applyFont="1" applyBorder="1" applyAlignment="1" applyProtection="1">
      <alignment horizontal="centerContinuous" vertical="center"/>
      <protection locked="0"/>
    </xf>
    <xf numFmtId="0" fontId="1" fillId="2" borderId="40" xfId="0" applyFont="1" applyFill="1" applyBorder="1" applyAlignment="1">
      <alignment horizontal="center" vertical="center"/>
    </xf>
    <xf numFmtId="164" fontId="38" fillId="0" borderId="40" xfId="0" applyNumberFormat="1" applyFont="1" applyBorder="1" applyAlignment="1" applyProtection="1">
      <alignment horizontal="center" vertical="center"/>
      <protection locked="0"/>
    </xf>
    <xf numFmtId="0" fontId="1" fillId="0" borderId="40" xfId="0" applyFont="1" applyBorder="1" applyAlignment="1">
      <alignment horizontal="center" vertical="center"/>
    </xf>
    <xf numFmtId="0" fontId="38" fillId="0" borderId="1" xfId="0" applyFont="1" applyBorder="1" applyProtection="1">
      <protection locked="0"/>
    </xf>
    <xf numFmtId="0" fontId="1" fillId="0" borderId="14" xfId="0" quotePrefix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0" fillId="0" borderId="40" xfId="0" applyFont="1" applyBorder="1" applyAlignment="1" applyProtection="1">
      <alignment horizontal="center" vertical="center"/>
      <protection locked="0"/>
    </xf>
    <xf numFmtId="166" fontId="43" fillId="0" borderId="1" xfId="0" applyNumberFormat="1" applyFont="1" applyBorder="1" applyAlignment="1" applyProtection="1">
      <alignment horizontal="right"/>
      <protection locked="0"/>
    </xf>
    <xf numFmtId="166" fontId="42" fillId="0" borderId="46" xfId="0" applyNumberFormat="1" applyFont="1" applyBorder="1" applyAlignment="1" applyProtection="1">
      <alignment horizontal="right"/>
      <protection locked="0"/>
    </xf>
    <xf numFmtId="0" fontId="44" fillId="0" borderId="0" xfId="0" applyFont="1" applyAlignment="1" applyProtection="1">
      <alignment horizontal="right" readingOrder="2"/>
      <protection locked="0"/>
    </xf>
    <xf numFmtId="0" fontId="45" fillId="2" borderId="0" xfId="0" applyFont="1" applyFill="1" applyAlignment="1">
      <alignment horizontal="right" readingOrder="2"/>
    </xf>
    <xf numFmtId="164" fontId="46" fillId="0" borderId="0" xfId="0" applyNumberFormat="1" applyFont="1" applyProtection="1">
      <protection locked="0"/>
    </xf>
    <xf numFmtId="0" fontId="36" fillId="0" borderId="38" xfId="0" applyFont="1" applyBorder="1" applyAlignment="1" applyProtection="1">
      <alignment horizontal="centerContinuous"/>
      <protection locked="0"/>
    </xf>
    <xf numFmtId="164" fontId="1" fillId="0" borderId="40" xfId="0" applyNumberFormat="1" applyFont="1" applyBorder="1" applyAlignment="1" applyProtection="1">
      <alignment horizontal="center" vertical="center" wrapText="1"/>
      <protection locked="0"/>
    </xf>
    <xf numFmtId="0" fontId="1" fillId="2" borderId="4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1" fillId="0" borderId="40" xfId="0" applyNumberFormat="1" applyFont="1" applyBorder="1" applyAlignment="1" applyProtection="1">
      <alignment horizontal="center" vertical="center"/>
      <protection locked="0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1" fillId="2" borderId="40" xfId="0" applyFont="1" applyFill="1" applyBorder="1" applyAlignment="1">
      <alignment horizontal="center"/>
    </xf>
    <xf numFmtId="0" fontId="1" fillId="0" borderId="0" xfId="0" applyFont="1" applyProtection="1">
      <protection locked="0"/>
    </xf>
    <xf numFmtId="0" fontId="1" fillId="0" borderId="40" xfId="0" applyFont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1" fillId="0" borderId="40" xfId="0" applyFont="1" applyBorder="1" applyAlignment="1" applyProtection="1">
      <alignment horizontal="center"/>
      <protection locked="0"/>
    </xf>
    <xf numFmtId="0" fontId="38" fillId="0" borderId="28" xfId="0" applyFont="1" applyBorder="1" applyAlignment="1" applyProtection="1">
      <alignment horizontal="center" vertical="center"/>
      <protection locked="0"/>
    </xf>
    <xf numFmtId="49" fontId="1" fillId="0" borderId="14" xfId="0" quotePrefix="1" applyNumberFormat="1" applyFont="1" applyBorder="1" applyAlignment="1" applyProtection="1">
      <alignment horizontal="center"/>
      <protection locked="0"/>
    </xf>
    <xf numFmtId="0" fontId="1" fillId="0" borderId="21" xfId="0" applyFont="1" applyBorder="1" applyAlignment="1" applyProtection="1">
      <alignment horizontal="center"/>
      <protection locked="0"/>
    </xf>
    <xf numFmtId="3" fontId="41" fillId="0" borderId="39" xfId="58" applyNumberFormat="1" applyFont="1" applyBorder="1" applyAlignment="1">
      <alignment horizontal="right" vertical="center"/>
    </xf>
    <xf numFmtId="0" fontId="43" fillId="2" borderId="1" xfId="43" applyFont="1" applyFill="1" applyBorder="1" applyAlignment="1">
      <alignment horizontal="right" wrapText="1"/>
    </xf>
    <xf numFmtId="49" fontId="1" fillId="0" borderId="40" xfId="0" quotePrefix="1" applyNumberFormat="1" applyFont="1" applyBorder="1" applyAlignment="1" applyProtection="1">
      <alignment horizontal="center"/>
      <protection locked="0"/>
    </xf>
    <xf numFmtId="0" fontId="1" fillId="0" borderId="28" xfId="0" applyFont="1" applyBorder="1" applyAlignment="1">
      <alignment horizontal="center"/>
    </xf>
    <xf numFmtId="169" fontId="40" fillId="0" borderId="44" xfId="0" applyNumberFormat="1" applyFont="1" applyBorder="1" applyAlignment="1" applyProtection="1">
      <alignment horizontal="right" vertical="center"/>
      <protection locked="0"/>
    </xf>
    <xf numFmtId="166" fontId="43" fillId="0" borderId="0" xfId="0" applyNumberFormat="1" applyFont="1" applyAlignment="1" applyProtection="1">
      <alignment horizontal="right"/>
      <protection locked="0"/>
    </xf>
    <xf numFmtId="164" fontId="38" fillId="0" borderId="1" xfId="0" applyNumberFormat="1" applyFont="1" applyBorder="1" applyAlignment="1" applyProtection="1">
      <alignment horizontal="centerContinuous" vertical="center"/>
      <protection locked="0"/>
    </xf>
    <xf numFmtId="164" fontId="38" fillId="0" borderId="41" xfId="0" applyNumberFormat="1" applyFont="1" applyBorder="1" applyAlignment="1" applyProtection="1">
      <alignment horizontal="centerContinuous" vertical="center"/>
      <protection locked="0"/>
    </xf>
    <xf numFmtId="164" fontId="40" fillId="0" borderId="1" xfId="0" applyNumberFormat="1" applyFont="1" applyBorder="1" applyAlignment="1" applyProtection="1">
      <alignment horizontal="center" vertical="center"/>
      <protection locked="0"/>
    </xf>
    <xf numFmtId="3" fontId="42" fillId="0" borderId="39" xfId="0" quotePrefix="1" applyNumberFormat="1" applyFont="1" applyBorder="1" applyAlignment="1" applyProtection="1">
      <alignment horizontal="right"/>
      <protection locked="0"/>
    </xf>
    <xf numFmtId="167" fontId="40" fillId="0" borderId="48" xfId="0" applyNumberFormat="1" applyFont="1" applyBorder="1" applyAlignment="1" applyProtection="1">
      <alignment horizontal="right" vertical="center"/>
      <protection locked="0"/>
    </xf>
    <xf numFmtId="3" fontId="0" fillId="0" borderId="0" xfId="0" applyNumberFormat="1"/>
    <xf numFmtId="168" fontId="0" fillId="0" borderId="0" xfId="0" applyNumberFormat="1"/>
    <xf numFmtId="169" fontId="0" fillId="0" borderId="0" xfId="0" applyNumberFormat="1"/>
    <xf numFmtId="0" fontId="38" fillId="0" borderId="38" xfId="0" applyFont="1" applyBorder="1" applyProtection="1">
      <protection locked="0"/>
    </xf>
    <xf numFmtId="0" fontId="1" fillId="0" borderId="38" xfId="0" applyFont="1" applyBorder="1" applyProtection="1">
      <protection locked="0"/>
    </xf>
    <xf numFmtId="0" fontId="1" fillId="0" borderId="38" xfId="0" applyFont="1" applyBorder="1" applyAlignment="1" applyProtection="1">
      <alignment horizontal="center"/>
      <protection locked="0"/>
    </xf>
    <xf numFmtId="164" fontId="39" fillId="0" borderId="38" xfId="0" applyNumberFormat="1" applyFont="1" applyBorder="1" applyAlignment="1" applyProtection="1">
      <alignment horizontal="center"/>
      <protection locked="0"/>
    </xf>
    <xf numFmtId="0" fontId="1" fillId="0" borderId="28" xfId="0" applyFont="1" applyBorder="1" applyAlignment="1">
      <alignment horizontal="center" vertical="center"/>
    </xf>
    <xf numFmtId="164" fontId="38" fillId="0" borderId="21" xfId="0" applyNumberFormat="1" applyFont="1" applyBorder="1" applyProtection="1">
      <protection locked="0"/>
    </xf>
    <xf numFmtId="0" fontId="38" fillId="0" borderId="21" xfId="0" applyFont="1" applyBorder="1" applyProtection="1">
      <protection locked="0"/>
    </xf>
    <xf numFmtId="0" fontId="1" fillId="0" borderId="21" xfId="0" applyFont="1" applyBorder="1" applyProtection="1">
      <protection locked="0"/>
    </xf>
    <xf numFmtId="164" fontId="39" fillId="0" borderId="21" xfId="0" applyNumberFormat="1" applyFont="1" applyBorder="1" applyAlignment="1" applyProtection="1">
      <alignment horizontal="center"/>
      <protection locked="0"/>
    </xf>
    <xf numFmtId="170" fontId="0" fillId="0" borderId="0" xfId="49" applyNumberFormat="1" applyFont="1"/>
    <xf numFmtId="171" fontId="0" fillId="0" borderId="0" xfId="29" applyNumberFormat="1" applyFont="1"/>
    <xf numFmtId="171" fontId="0" fillId="0" borderId="0" xfId="0" applyNumberFormat="1"/>
    <xf numFmtId="0" fontId="0" fillId="35" borderId="0" xfId="0" applyFill="1"/>
    <xf numFmtId="3" fontId="0" fillId="35" borderId="0" xfId="0" applyNumberFormat="1" applyFill="1"/>
    <xf numFmtId="168" fontId="0" fillId="35" borderId="0" xfId="0" applyNumberFormat="1" applyFill="1"/>
    <xf numFmtId="0" fontId="47" fillId="36" borderId="49" xfId="44" applyFont="1" applyFill="1" applyBorder="1" applyAlignment="1">
      <alignment horizontal="center" vertical="center" wrapText="1" readingOrder="2"/>
    </xf>
    <xf numFmtId="0" fontId="43" fillId="37" borderId="0" xfId="43" applyFont="1" applyFill="1" applyAlignment="1">
      <alignment horizontal="center" vertical="center" wrapText="1" readingOrder="2"/>
    </xf>
    <xf numFmtId="0" fontId="47" fillId="36" borderId="0" xfId="0" applyFont="1" applyFill="1" applyAlignment="1">
      <alignment horizontal="center" vertical="center" readingOrder="2"/>
    </xf>
    <xf numFmtId="0" fontId="43" fillId="0" borderId="0" xfId="0" applyFont="1" applyAlignment="1">
      <alignment horizontal="right"/>
    </xf>
    <xf numFmtId="0" fontId="47" fillId="38" borderId="0" xfId="0" applyFont="1" applyFill="1" applyAlignment="1">
      <alignment horizontal="center" vertical="center" readingOrder="2"/>
    </xf>
    <xf numFmtId="0" fontId="47" fillId="36" borderId="0" xfId="0" quotePrefix="1" applyFont="1" applyFill="1" applyAlignment="1">
      <alignment horizontal="center" vertical="center"/>
    </xf>
    <xf numFmtId="0" fontId="42" fillId="0" borderId="0" xfId="59" applyFont="1" applyAlignment="1">
      <alignment horizontal="right"/>
    </xf>
    <xf numFmtId="0" fontId="48" fillId="39" borderId="0" xfId="0" applyFont="1" applyFill="1" applyAlignment="1">
      <alignment horizontal="center" vertical="center" readingOrder="2"/>
    </xf>
    <xf numFmtId="0" fontId="47" fillId="40" borderId="0" xfId="0" applyFont="1" applyFill="1" applyAlignment="1">
      <alignment horizontal="center" vertical="center" readingOrder="2"/>
    </xf>
    <xf numFmtId="0" fontId="47" fillId="39" borderId="0" xfId="0" applyFont="1" applyFill="1" applyAlignment="1">
      <alignment horizontal="center" vertical="center" readingOrder="2"/>
    </xf>
    <xf numFmtId="0" fontId="48" fillId="0" borderId="0" xfId="0" applyFont="1" applyAlignment="1">
      <alignment horizontal="center" vertical="center" readingOrder="2"/>
    </xf>
    <xf numFmtId="0" fontId="48" fillId="40" borderId="0" xfId="0" applyFont="1" applyFill="1" applyAlignment="1">
      <alignment horizontal="center" vertical="center" readingOrder="2"/>
    </xf>
    <xf numFmtId="0" fontId="48" fillId="36" borderId="0" xfId="0" applyFont="1" applyFill="1" applyAlignment="1">
      <alignment horizontal="center" vertical="center" readingOrder="2"/>
    </xf>
    <xf numFmtId="0" fontId="47" fillId="40" borderId="0" xfId="0" quotePrefix="1" applyFont="1" applyFill="1" applyAlignment="1">
      <alignment horizontal="center" vertical="center"/>
    </xf>
    <xf numFmtId="0" fontId="43" fillId="0" borderId="21" xfId="0" applyFont="1" applyBorder="1" applyAlignment="1">
      <alignment horizontal="right"/>
    </xf>
    <xf numFmtId="0" fontId="47" fillId="36" borderId="50" xfId="0" applyFont="1" applyFill="1" applyBorder="1" applyAlignment="1">
      <alignment horizontal="center" vertical="center" readingOrder="2"/>
    </xf>
    <xf numFmtId="0" fontId="47" fillId="0" borderId="0" xfId="0" applyFont="1" applyAlignment="1">
      <alignment horizontal="center" vertical="center" readingOrder="2"/>
    </xf>
    <xf numFmtId="0" fontId="47" fillId="36" borderId="50" xfId="0" quotePrefix="1" applyFont="1" applyFill="1" applyBorder="1" applyAlignment="1">
      <alignment horizontal="center" vertical="center"/>
    </xf>
    <xf numFmtId="0" fontId="42" fillId="0" borderId="51" xfId="59" applyFont="1" applyBorder="1" applyAlignment="1">
      <alignment horizontal="right"/>
    </xf>
    <xf numFmtId="0" fontId="0" fillId="0" borderId="0" xfId="0" applyFill="1" applyBorder="1" applyAlignment="1"/>
    <xf numFmtId="0" fontId="0" fillId="0" borderId="50" xfId="0" applyFill="1" applyBorder="1" applyAlignment="1"/>
    <xf numFmtId="0" fontId="6" fillId="0" borderId="52" xfId="0" applyFont="1" applyFill="1" applyBorder="1" applyAlignment="1">
      <alignment horizontal="center"/>
    </xf>
    <xf numFmtId="0" fontId="6" fillId="0" borderId="52" xfId="0" applyFont="1" applyFill="1" applyBorder="1" applyAlignment="1">
      <alignment horizontal="centerContinuous"/>
    </xf>
    <xf numFmtId="2" fontId="0" fillId="0" borderId="0" xfId="0" applyNumberFormat="1"/>
    <xf numFmtId="164" fontId="8" fillId="2" borderId="21" xfId="55" applyFont="1" applyFill="1" applyBorder="1" applyAlignment="1" applyProtection="1">
      <alignment horizontal="center" vertical="top"/>
    </xf>
    <xf numFmtId="164" fontId="8" fillId="2" borderId="22" xfId="55" applyFont="1" applyFill="1" applyBorder="1" applyAlignment="1" applyProtection="1">
      <alignment horizontal="center" vertical="top"/>
    </xf>
    <xf numFmtId="164" fontId="10" fillId="2" borderId="23" xfId="28" applyFont="1" applyFill="1" applyBorder="1" applyAlignment="1" applyProtection="1">
      <alignment horizontal="center" vertical="center" readingOrder="2"/>
    </xf>
    <xf numFmtId="164" fontId="10" fillId="2" borderId="24" xfId="28" applyFont="1" applyFill="1" applyBorder="1" applyAlignment="1" applyProtection="1">
      <alignment horizontal="center" vertical="center" readingOrder="2"/>
    </xf>
    <xf numFmtId="164" fontId="10" fillId="2" borderId="21" xfId="28" applyFont="1" applyFill="1" applyBorder="1" applyAlignment="1" applyProtection="1">
      <alignment horizontal="center" vertical="center" readingOrder="2"/>
    </xf>
    <xf numFmtId="164" fontId="10" fillId="2" borderId="22" xfId="28" applyFont="1" applyFill="1" applyBorder="1" applyAlignment="1" applyProtection="1">
      <alignment horizontal="center" vertical="center" readingOrder="2"/>
    </xf>
    <xf numFmtId="0" fontId="8" fillId="2" borderId="25" xfId="0" applyNumberFormat="1" applyFont="1" applyFill="1" applyBorder="1" applyAlignment="1">
      <alignment horizontal="center" vertical="top" wrapText="1"/>
    </xf>
    <xf numFmtId="0" fontId="8" fillId="2" borderId="26" xfId="0" applyNumberFormat="1" applyFont="1" applyFill="1" applyBorder="1" applyAlignment="1">
      <alignment horizontal="center" vertical="top" wrapText="1"/>
    </xf>
    <xf numFmtId="0" fontId="8" fillId="2" borderId="27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6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ol_head" xfId="28" xr:uid="{00000000-0005-0000-0000-00001B000000}"/>
    <cellStyle name="Comma" xfId="29" builtinId="3"/>
    <cellStyle name="Date" xfId="30" xr:uid="{00000000-0005-0000-0000-00001D000000}"/>
    <cellStyle name="Explanatory Text 2" xfId="31" xr:uid="{00000000-0005-0000-0000-00001E000000}"/>
    <cellStyle name="Fixed" xfId="32" xr:uid="{00000000-0005-0000-0000-00001F000000}"/>
    <cellStyle name="Good 2" xfId="33" xr:uid="{00000000-0005-0000-0000-000020000000}"/>
    <cellStyle name="Heading 1 2" xfId="34" xr:uid="{00000000-0005-0000-0000-000021000000}"/>
    <cellStyle name="Heading 2 2" xfId="35" xr:uid="{00000000-0005-0000-0000-000022000000}"/>
    <cellStyle name="Heading 3 2" xfId="36" xr:uid="{00000000-0005-0000-0000-000023000000}"/>
    <cellStyle name="Heading 4 2" xfId="37" xr:uid="{00000000-0005-0000-0000-000024000000}"/>
    <cellStyle name="Heading1" xfId="38" xr:uid="{00000000-0005-0000-0000-000025000000}"/>
    <cellStyle name="Heading2" xfId="39" xr:uid="{00000000-0005-0000-0000-000026000000}"/>
    <cellStyle name="Input 2" xfId="40" xr:uid="{00000000-0005-0000-0000-000027000000}"/>
    <cellStyle name="Linked Cell 2" xfId="41" xr:uid="{00000000-0005-0000-0000-000028000000}"/>
    <cellStyle name="Neutral 2" xfId="42" xr:uid="{00000000-0005-0000-0000-000029000000}"/>
    <cellStyle name="Normal" xfId="0" builtinId="0"/>
    <cellStyle name="Normal 2" xfId="43" xr:uid="{00000000-0005-0000-0000-00002B000000}"/>
    <cellStyle name="Normal 2 2" xfId="44" xr:uid="{00000000-0005-0000-0000-00002C000000}"/>
    <cellStyle name="Normal 3" xfId="45" xr:uid="{00000000-0005-0000-0000-00002D000000}"/>
    <cellStyle name="Normal 4" xfId="46" xr:uid="{00000000-0005-0000-0000-00002E000000}"/>
    <cellStyle name="Normal_t8_10a 2" xfId="58" xr:uid="{00000000-0005-0000-0000-00002F000000}"/>
    <cellStyle name="Normal_מ.אזורית2_14" xfId="59" xr:uid="{00000000-0005-0000-0000-000030000000}"/>
    <cellStyle name="Note 2" xfId="47" xr:uid="{00000000-0005-0000-0000-000031000000}"/>
    <cellStyle name="Output 2" xfId="48" xr:uid="{00000000-0005-0000-0000-000032000000}"/>
    <cellStyle name="Percent" xfId="49" builtinId="5"/>
    <cellStyle name="Text_e" xfId="50" xr:uid="{00000000-0005-0000-0000-000034000000}"/>
    <cellStyle name="Text_h" xfId="51" xr:uid="{00000000-0005-0000-0000-000035000000}"/>
    <cellStyle name="Title 2" xfId="52" xr:uid="{00000000-0005-0000-0000-000036000000}"/>
    <cellStyle name="Total 2" xfId="53" xr:uid="{00000000-0005-0000-0000-000037000000}"/>
    <cellStyle name="Total 3" xfId="54" xr:uid="{00000000-0005-0000-0000-000038000000}"/>
    <cellStyle name="Total_h" xfId="55" xr:uid="{00000000-0005-0000-0000-000039000000}"/>
    <cellStyle name="Warning Text 2" xfId="56" xr:uid="{00000000-0005-0000-0000-00003A000000}"/>
    <cellStyle name="סה&quot;כ 2" xfId="57" xr:uid="{00000000-0005-0000-0000-00003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'ריכוז נתונים'!$C$58</c:f>
              <c:strCache>
                <c:ptCount val="1"/>
                <c:pt idx="0">
                  <c:v>אובדן הכנסות ארנונה מעסקים שנה (פיגור בתשלום שנתי)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'ריכוז נתונים'!$A$59:$A$63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xVal>
          <c:yVal>
            <c:numRef>
              <c:f>'ריכוז נתונים'!$C$59:$C$63</c:f>
              <c:numCache>
                <c:formatCode>_ * #,##0_ ;_ * \-#,##0_ ;_ * "-"??_ ;_ @_ </c:formatCode>
                <c:ptCount val="5"/>
                <c:pt idx="0">
                  <c:v>1288394.4760845816</c:v>
                </c:pt>
                <c:pt idx="1">
                  <c:v>1770300.4451630712</c:v>
                </c:pt>
                <c:pt idx="2">
                  <c:v>1894061.0376473204</c:v>
                </c:pt>
                <c:pt idx="3">
                  <c:v>1879197.5698358591</c:v>
                </c:pt>
                <c:pt idx="4">
                  <c:v>2200000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6BB-477A-90CB-D05B7B04AE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0760152"/>
        <c:axId val="860757856"/>
      </c:scatterChart>
      <c:scatterChart>
        <c:scatterStyle val="lineMarker"/>
        <c:varyColors val="0"/>
        <c:ser>
          <c:idx val="0"/>
          <c:order val="0"/>
          <c:tx>
            <c:strRef>
              <c:f>'ריכוז נתונים'!$B$58</c:f>
              <c:strCache>
                <c:ptCount val="1"/>
                <c:pt idx="0">
                  <c:v>מספר עסקים שנסגרו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'ריכוז נתונים'!$A$59:$A$63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xVal>
          <c:yVal>
            <c:numRef>
              <c:f>'ריכוז נתונים'!$B$59:$B$63</c:f>
              <c:numCache>
                <c:formatCode>#,##0\ </c:formatCode>
                <c:ptCount val="5"/>
                <c:pt idx="0" formatCode="#,##0">
                  <c:v>32181.813186813146</c:v>
                </c:pt>
                <c:pt idx="1">
                  <c:v>33507</c:v>
                </c:pt>
                <c:pt idx="2">
                  <c:v>34467</c:v>
                </c:pt>
                <c:pt idx="3">
                  <c:v>32528.764705882408</c:v>
                </c:pt>
                <c:pt idx="4" formatCode="#,##0">
                  <c:v>39907.235294117592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6BB-477A-90CB-D05B7B04AE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6354632"/>
        <c:axId val="826355288"/>
      </c:scatterChart>
      <c:valAx>
        <c:axId val="860760152"/>
        <c:scaling>
          <c:orientation val="minMax"/>
          <c:max val="2019"/>
          <c:min val="2015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0757856"/>
        <c:crosses val="autoZero"/>
        <c:crossBetween val="midCat"/>
        <c:majorUnit val="1"/>
      </c:valAx>
      <c:valAx>
        <c:axId val="860757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0760152"/>
        <c:crosses val="autoZero"/>
        <c:crossBetween val="midCat"/>
      </c:valAx>
      <c:valAx>
        <c:axId val="826355288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6354632"/>
        <c:crosses val="autoZero"/>
        <c:crossBetween val="midCat"/>
      </c:valAx>
      <c:valAx>
        <c:axId val="8263546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263552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314325</xdr:colOff>
      <xdr:row>36</xdr:row>
      <xdr:rowOff>57149</xdr:rowOff>
    </xdr:from>
    <xdr:to>
      <xdr:col>17</xdr:col>
      <xdr:colOff>533400</xdr:colOff>
      <xdr:row>64</xdr:row>
      <xdr:rowOff>85724</xdr:rowOff>
    </xdr:to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AB934F12-EED3-4529-A0E5-BA8D88901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0"/>
  <sheetViews>
    <sheetView rightToLeft="1" zoomScale="85" zoomScaleNormal="85" workbookViewId="0">
      <selection activeCell="A43" sqref="A43:B50"/>
    </sheetView>
  </sheetViews>
  <sheetFormatPr defaultRowHeight="12.75"/>
  <sheetData>
    <row r="1" spans="1:36" ht="15.75">
      <c r="A1" s="58" t="s">
        <v>95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60"/>
      <c r="U1" s="61" t="s">
        <v>96</v>
      </c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60"/>
      <c r="AJ1" s="61" t="s">
        <v>184</v>
      </c>
    </row>
    <row r="2" spans="1:36" ht="15.75" thickBot="1">
      <c r="A2" s="62">
        <v>2015</v>
      </c>
      <c r="B2" s="63"/>
      <c r="C2" s="63"/>
      <c r="D2" s="63"/>
      <c r="E2" s="63"/>
      <c r="F2" s="63"/>
      <c r="G2" s="63"/>
      <c r="H2" s="62"/>
      <c r="I2" s="63"/>
      <c r="J2" s="63"/>
      <c r="K2" s="63"/>
      <c r="L2" s="63"/>
      <c r="M2" s="63"/>
      <c r="N2" s="63"/>
      <c r="O2" s="63"/>
      <c r="P2" s="63"/>
      <c r="Q2" s="63"/>
      <c r="R2" s="63"/>
      <c r="S2" s="64"/>
      <c r="T2" s="64"/>
      <c r="U2" s="6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6"/>
      <c r="AI2" s="146"/>
      <c r="AJ2" s="147"/>
    </row>
    <row r="3" spans="1:36" ht="13.5" thickTop="1">
      <c r="A3" s="66"/>
      <c r="B3" s="66"/>
      <c r="C3" s="67" t="s">
        <v>97</v>
      </c>
      <c r="D3" s="68"/>
      <c r="E3" s="68"/>
      <c r="F3" s="69"/>
      <c r="G3" s="67" t="s">
        <v>98</v>
      </c>
      <c r="H3" s="68"/>
      <c r="I3" s="68"/>
      <c r="J3" s="69"/>
      <c r="K3" s="67" t="s">
        <v>99</v>
      </c>
      <c r="L3" s="68"/>
      <c r="M3" s="68"/>
      <c r="N3" s="69"/>
      <c r="O3" s="67" t="s">
        <v>100</v>
      </c>
      <c r="P3" s="68"/>
      <c r="Q3" s="68"/>
      <c r="R3" s="70"/>
      <c r="S3" s="71"/>
      <c r="T3" s="72"/>
      <c r="U3" s="73"/>
      <c r="V3" s="67" t="s">
        <v>185</v>
      </c>
      <c r="W3" s="68"/>
      <c r="X3" s="68"/>
      <c r="Y3" s="69"/>
      <c r="Z3" s="67" t="s">
        <v>186</v>
      </c>
      <c r="AA3" s="68"/>
      <c r="AB3" s="68"/>
      <c r="AC3" s="69"/>
      <c r="AD3" s="67" t="s">
        <v>187</v>
      </c>
      <c r="AE3" s="68"/>
      <c r="AF3" s="68"/>
      <c r="AG3" s="69"/>
      <c r="AH3" s="71"/>
      <c r="AI3" s="72"/>
      <c r="AJ3" s="73"/>
    </row>
    <row r="4" spans="1:36">
      <c r="A4" s="66"/>
      <c r="B4" s="66"/>
      <c r="C4" s="74" t="s">
        <v>101</v>
      </c>
      <c r="D4" s="75"/>
      <c r="E4" s="75"/>
      <c r="F4" s="76"/>
      <c r="G4" s="74" t="s">
        <v>102</v>
      </c>
      <c r="H4" s="75"/>
      <c r="I4" s="75"/>
      <c r="J4" s="76"/>
      <c r="K4" s="74" t="s">
        <v>103</v>
      </c>
      <c r="L4" s="75"/>
      <c r="M4" s="75"/>
      <c r="N4" s="76"/>
      <c r="O4" s="74" t="s">
        <v>104</v>
      </c>
      <c r="P4" s="75"/>
      <c r="Q4" s="75"/>
      <c r="R4" s="76"/>
      <c r="S4" s="71"/>
      <c r="T4" s="72"/>
      <c r="U4" s="73"/>
      <c r="V4" s="74" t="s">
        <v>188</v>
      </c>
      <c r="W4" s="75"/>
      <c r="X4" s="75"/>
      <c r="Y4" s="76"/>
      <c r="Z4" s="74" t="s">
        <v>189</v>
      </c>
      <c r="AA4" s="75"/>
      <c r="AB4" s="75"/>
      <c r="AC4" s="76"/>
      <c r="AD4" s="74" t="s">
        <v>190</v>
      </c>
      <c r="AE4" s="75"/>
      <c r="AF4" s="75"/>
      <c r="AG4" s="76"/>
      <c r="AH4" s="71"/>
      <c r="AI4" s="72"/>
      <c r="AJ4" s="73"/>
    </row>
    <row r="5" spans="1:36">
      <c r="A5" s="77"/>
      <c r="B5" s="78"/>
      <c r="C5" s="79" t="s">
        <v>105</v>
      </c>
      <c r="D5" s="80"/>
      <c r="E5" s="81" t="s">
        <v>106</v>
      </c>
      <c r="F5" s="68"/>
      <c r="G5" s="79" t="s">
        <v>105</v>
      </c>
      <c r="H5" s="80"/>
      <c r="I5" s="81" t="s">
        <v>106</v>
      </c>
      <c r="J5" s="68"/>
      <c r="K5" s="79" t="s">
        <v>105</v>
      </c>
      <c r="L5" s="80"/>
      <c r="M5" s="81" t="s">
        <v>106</v>
      </c>
      <c r="N5" s="68"/>
      <c r="O5" s="79" t="s">
        <v>105</v>
      </c>
      <c r="P5" s="80"/>
      <c r="Q5" s="81" t="s">
        <v>106</v>
      </c>
      <c r="R5" s="68"/>
      <c r="S5" s="82"/>
      <c r="T5" s="71"/>
      <c r="U5" s="78"/>
      <c r="V5" s="79" t="s">
        <v>105</v>
      </c>
      <c r="W5" s="80"/>
      <c r="X5" s="81" t="s">
        <v>106</v>
      </c>
      <c r="Y5" s="68"/>
      <c r="Z5" s="79" t="s">
        <v>105</v>
      </c>
      <c r="AA5" s="80"/>
      <c r="AB5" s="81" t="s">
        <v>106</v>
      </c>
      <c r="AC5" s="68"/>
      <c r="AD5" s="79" t="s">
        <v>105</v>
      </c>
      <c r="AE5" s="80"/>
      <c r="AF5" s="81" t="s">
        <v>106</v>
      </c>
      <c r="AG5" s="68"/>
      <c r="AH5" s="71"/>
      <c r="AI5" s="72"/>
      <c r="AJ5" s="73"/>
    </row>
    <row r="6" spans="1:36">
      <c r="A6" s="77"/>
      <c r="B6" s="77"/>
      <c r="C6" s="83"/>
      <c r="D6" s="84"/>
      <c r="E6" s="79" t="s">
        <v>107</v>
      </c>
      <c r="F6" s="68"/>
      <c r="G6" s="83"/>
      <c r="H6" s="84"/>
      <c r="I6" s="79" t="s">
        <v>107</v>
      </c>
      <c r="J6" s="68"/>
      <c r="K6" s="83"/>
      <c r="L6" s="84"/>
      <c r="M6" s="79" t="s">
        <v>107</v>
      </c>
      <c r="N6" s="68"/>
      <c r="O6" s="83"/>
      <c r="P6" s="84"/>
      <c r="Q6" s="79" t="s">
        <v>107</v>
      </c>
      <c r="R6" s="68"/>
      <c r="S6" s="71"/>
      <c r="T6" s="72"/>
      <c r="U6" s="73"/>
      <c r="V6" s="83"/>
      <c r="W6" s="84"/>
      <c r="X6" s="79" t="s">
        <v>107</v>
      </c>
      <c r="Y6" s="68"/>
      <c r="Z6" s="83"/>
      <c r="AA6" s="84"/>
      <c r="AB6" s="79" t="s">
        <v>107</v>
      </c>
      <c r="AC6" s="68"/>
      <c r="AD6" s="83"/>
      <c r="AE6" s="84"/>
      <c r="AF6" s="79" t="s">
        <v>107</v>
      </c>
      <c r="AG6" s="68"/>
      <c r="AH6" s="71"/>
      <c r="AI6" s="72"/>
      <c r="AJ6" s="73"/>
    </row>
    <row r="7" spans="1:36">
      <c r="A7" s="77"/>
      <c r="B7" s="77"/>
      <c r="C7" s="85" t="s">
        <v>108</v>
      </c>
      <c r="D7" s="86"/>
      <c r="E7" s="79" t="s">
        <v>109</v>
      </c>
      <c r="F7" s="87"/>
      <c r="G7" s="85" t="s">
        <v>108</v>
      </c>
      <c r="H7" s="86"/>
      <c r="I7" s="79" t="s">
        <v>109</v>
      </c>
      <c r="J7" s="87"/>
      <c r="K7" s="85" t="s">
        <v>108</v>
      </c>
      <c r="L7" s="86"/>
      <c r="M7" s="79" t="s">
        <v>109</v>
      </c>
      <c r="N7" s="87"/>
      <c r="O7" s="85" t="s">
        <v>108</v>
      </c>
      <c r="P7" s="86"/>
      <c r="Q7" s="79" t="s">
        <v>109</v>
      </c>
      <c r="R7" s="87"/>
      <c r="S7" s="82"/>
      <c r="T7" s="71"/>
      <c r="U7" s="73"/>
      <c r="V7" s="85" t="s">
        <v>108</v>
      </c>
      <c r="W7" s="86"/>
      <c r="X7" s="79" t="s">
        <v>109</v>
      </c>
      <c r="Y7" s="87"/>
      <c r="Z7" s="85" t="s">
        <v>108</v>
      </c>
      <c r="AA7" s="86"/>
      <c r="AB7" s="79" t="s">
        <v>109</v>
      </c>
      <c r="AC7" s="87"/>
      <c r="AD7" s="85" t="s">
        <v>108</v>
      </c>
      <c r="AE7" s="86"/>
      <c r="AF7" s="79" t="s">
        <v>109</v>
      </c>
      <c r="AG7" s="87"/>
      <c r="AH7" s="71"/>
      <c r="AI7" s="72"/>
      <c r="AJ7" s="73"/>
    </row>
    <row r="8" spans="1:36">
      <c r="A8" s="77" t="s">
        <v>110</v>
      </c>
      <c r="B8" s="77" t="s">
        <v>111</v>
      </c>
      <c r="C8" s="88"/>
      <c r="D8" s="84"/>
      <c r="E8" s="68" t="s">
        <v>112</v>
      </c>
      <c r="F8" s="68"/>
      <c r="G8" s="88"/>
      <c r="H8" s="84"/>
      <c r="I8" s="68" t="s">
        <v>112</v>
      </c>
      <c r="J8" s="68"/>
      <c r="K8" s="88"/>
      <c r="L8" s="84"/>
      <c r="M8" s="68" t="s">
        <v>112</v>
      </c>
      <c r="N8" s="68"/>
      <c r="O8" s="88"/>
      <c r="P8" s="84"/>
      <c r="Q8" s="68" t="s">
        <v>112</v>
      </c>
      <c r="R8" s="68"/>
      <c r="S8" s="71" t="s">
        <v>113</v>
      </c>
      <c r="T8" s="72" t="s">
        <v>114</v>
      </c>
      <c r="U8" s="73" t="s">
        <v>92</v>
      </c>
      <c r="V8" s="88"/>
      <c r="W8" s="84"/>
      <c r="X8" s="68" t="s">
        <v>112</v>
      </c>
      <c r="Y8" s="68"/>
      <c r="Z8" s="88"/>
      <c r="AA8" s="84"/>
      <c r="AB8" s="68" t="s">
        <v>112</v>
      </c>
      <c r="AC8" s="68"/>
      <c r="AD8" s="88"/>
      <c r="AE8" s="84"/>
      <c r="AF8" s="68" t="s">
        <v>112</v>
      </c>
      <c r="AG8" s="68"/>
      <c r="AH8" s="71" t="s">
        <v>113</v>
      </c>
      <c r="AI8" s="72" t="s">
        <v>114</v>
      </c>
      <c r="AJ8" s="73" t="s">
        <v>92</v>
      </c>
    </row>
    <row r="9" spans="1:36">
      <c r="A9" s="77" t="s">
        <v>115</v>
      </c>
      <c r="B9" s="66"/>
      <c r="C9" s="89"/>
      <c r="D9" s="90"/>
      <c r="E9" s="91" t="s">
        <v>116</v>
      </c>
      <c r="F9" s="92"/>
      <c r="G9" s="89"/>
      <c r="H9" s="90"/>
      <c r="I9" s="91" t="s">
        <v>116</v>
      </c>
      <c r="J9" s="92"/>
      <c r="K9" s="89"/>
      <c r="L9" s="90"/>
      <c r="M9" s="91" t="s">
        <v>116</v>
      </c>
      <c r="N9" s="92"/>
      <c r="O9" s="89"/>
      <c r="P9" s="90"/>
      <c r="Q9" s="91" t="s">
        <v>116</v>
      </c>
      <c r="R9" s="92"/>
      <c r="S9" s="71"/>
      <c r="T9" s="72" t="s">
        <v>117</v>
      </c>
      <c r="U9" s="73" t="s">
        <v>118</v>
      </c>
      <c r="V9" s="89"/>
      <c r="W9" s="90"/>
      <c r="X9" s="91" t="s">
        <v>116</v>
      </c>
      <c r="Y9" s="92"/>
      <c r="Z9" s="89"/>
      <c r="AA9" s="90"/>
      <c r="AB9" s="91" t="s">
        <v>116</v>
      </c>
      <c r="AC9" s="92"/>
      <c r="AD9" s="89"/>
      <c r="AE9" s="90"/>
      <c r="AF9" s="91" t="s">
        <v>116</v>
      </c>
      <c r="AG9" s="92"/>
      <c r="AH9" s="71"/>
      <c r="AI9" s="72" t="s">
        <v>117</v>
      </c>
      <c r="AJ9" s="73" t="s">
        <v>118</v>
      </c>
    </row>
    <row r="10" spans="1:36">
      <c r="A10" s="93"/>
      <c r="B10" s="94"/>
      <c r="C10" s="95" t="s">
        <v>119</v>
      </c>
      <c r="D10" s="96" t="s">
        <v>120</v>
      </c>
      <c r="E10" s="95" t="s">
        <v>119</v>
      </c>
      <c r="F10" s="96" t="s">
        <v>120</v>
      </c>
      <c r="G10" s="95" t="s">
        <v>119</v>
      </c>
      <c r="H10" s="96" t="s">
        <v>120</v>
      </c>
      <c r="I10" s="95" t="s">
        <v>119</v>
      </c>
      <c r="J10" s="96" t="s">
        <v>120</v>
      </c>
      <c r="K10" s="95" t="s">
        <v>119</v>
      </c>
      <c r="L10" s="96" t="s">
        <v>120</v>
      </c>
      <c r="M10" s="95" t="s">
        <v>119</v>
      </c>
      <c r="N10" s="96" t="s">
        <v>120</v>
      </c>
      <c r="O10" s="95" t="s">
        <v>119</v>
      </c>
      <c r="P10" s="96" t="s">
        <v>120</v>
      </c>
      <c r="Q10" s="95" t="s">
        <v>119</v>
      </c>
      <c r="R10" s="96" t="s">
        <v>120</v>
      </c>
      <c r="S10" s="71"/>
      <c r="T10" s="72"/>
      <c r="U10" s="73" t="s">
        <v>121</v>
      </c>
      <c r="V10" s="95" t="s">
        <v>119</v>
      </c>
      <c r="W10" s="96" t="s">
        <v>120</v>
      </c>
      <c r="X10" s="95" t="s">
        <v>119</v>
      </c>
      <c r="Y10" s="96" t="s">
        <v>120</v>
      </c>
      <c r="Z10" s="95" t="s">
        <v>119</v>
      </c>
      <c r="AA10" s="96" t="s">
        <v>120</v>
      </c>
      <c r="AB10" s="95" t="s">
        <v>119</v>
      </c>
      <c r="AC10" s="96" t="s">
        <v>120</v>
      </c>
      <c r="AD10" s="95" t="s">
        <v>119</v>
      </c>
      <c r="AE10" s="96" t="s">
        <v>120</v>
      </c>
      <c r="AF10" s="95" t="s">
        <v>119</v>
      </c>
      <c r="AG10" s="96" t="s">
        <v>120</v>
      </c>
      <c r="AH10" s="71"/>
      <c r="AI10" s="72"/>
      <c r="AJ10" s="73" t="s">
        <v>121</v>
      </c>
    </row>
    <row r="11" spans="1:36">
      <c r="A11" s="66"/>
      <c r="B11" s="66"/>
      <c r="C11" s="94"/>
      <c r="D11" s="97" t="s">
        <v>122</v>
      </c>
      <c r="E11" s="94"/>
      <c r="F11" s="97" t="s">
        <v>122</v>
      </c>
      <c r="G11" s="94"/>
      <c r="H11" s="97" t="s">
        <v>122</v>
      </c>
      <c r="I11" s="94"/>
      <c r="J11" s="97" t="s">
        <v>122</v>
      </c>
      <c r="K11" s="94"/>
      <c r="L11" s="97" t="s">
        <v>122</v>
      </c>
      <c r="M11" s="94"/>
      <c r="N11" s="97" t="s">
        <v>122</v>
      </c>
      <c r="O11" s="94"/>
      <c r="P11" s="97" t="s">
        <v>122</v>
      </c>
      <c r="Q11" s="94"/>
      <c r="R11" s="97" t="s">
        <v>122</v>
      </c>
      <c r="S11" s="94"/>
      <c r="T11" s="98"/>
      <c r="U11" s="99"/>
      <c r="V11" s="94"/>
      <c r="W11" s="97" t="s">
        <v>122</v>
      </c>
      <c r="X11" s="94"/>
      <c r="Y11" s="97" t="s">
        <v>122</v>
      </c>
      <c r="Z11" s="94"/>
      <c r="AA11" s="97" t="s">
        <v>122</v>
      </c>
      <c r="AB11" s="94"/>
      <c r="AC11" s="97" t="s">
        <v>122</v>
      </c>
      <c r="AD11" s="94"/>
      <c r="AE11" s="97" t="s">
        <v>122</v>
      </c>
      <c r="AF11" s="94"/>
      <c r="AG11" s="97" t="s">
        <v>122</v>
      </c>
      <c r="AH11" s="94"/>
      <c r="AI11" s="98"/>
      <c r="AJ11" s="99"/>
    </row>
    <row r="12" spans="1:36">
      <c r="A12" s="66"/>
      <c r="B12" s="66"/>
      <c r="C12" s="96" t="s">
        <v>123</v>
      </c>
      <c r="D12" s="100" t="s">
        <v>124</v>
      </c>
      <c r="E12" s="98" t="s">
        <v>123</v>
      </c>
      <c r="F12" s="100" t="s">
        <v>124</v>
      </c>
      <c r="G12" s="98" t="s">
        <v>123</v>
      </c>
      <c r="H12" s="100" t="s">
        <v>124</v>
      </c>
      <c r="I12" s="98" t="s">
        <v>123</v>
      </c>
      <c r="J12" s="100" t="s">
        <v>124</v>
      </c>
      <c r="K12" s="98" t="s">
        <v>123</v>
      </c>
      <c r="L12" s="100" t="s">
        <v>124</v>
      </c>
      <c r="M12" s="98" t="s">
        <v>123</v>
      </c>
      <c r="N12" s="100" t="s">
        <v>124</v>
      </c>
      <c r="O12" s="98" t="s">
        <v>123</v>
      </c>
      <c r="P12" s="100" t="s">
        <v>124</v>
      </c>
      <c r="Q12" s="98" t="s">
        <v>123</v>
      </c>
      <c r="R12" s="100" t="s">
        <v>124</v>
      </c>
      <c r="S12" s="71"/>
      <c r="T12" s="72"/>
      <c r="U12" s="73"/>
      <c r="V12" s="96" t="s">
        <v>123</v>
      </c>
      <c r="W12" s="100" t="s">
        <v>124</v>
      </c>
      <c r="X12" s="98" t="s">
        <v>123</v>
      </c>
      <c r="Y12" s="100" t="s">
        <v>124</v>
      </c>
      <c r="Z12" s="98" t="s">
        <v>123</v>
      </c>
      <c r="AA12" s="100" t="s">
        <v>124</v>
      </c>
      <c r="AB12" s="98" t="s">
        <v>123</v>
      </c>
      <c r="AC12" s="100" t="s">
        <v>124</v>
      </c>
      <c r="AD12" s="98" t="s">
        <v>123</v>
      </c>
      <c r="AE12" s="100" t="s">
        <v>124</v>
      </c>
      <c r="AF12" s="98" t="s">
        <v>123</v>
      </c>
      <c r="AG12" s="100" t="s">
        <v>124</v>
      </c>
      <c r="AH12" s="71"/>
      <c r="AI12" s="72"/>
      <c r="AJ12" s="73"/>
    </row>
    <row r="13" spans="1:36">
      <c r="A13" s="66"/>
      <c r="B13" s="101"/>
      <c r="C13" s="102" t="s">
        <v>125</v>
      </c>
      <c r="D13" s="103" t="s">
        <v>126</v>
      </c>
      <c r="E13" s="102" t="s">
        <v>125</v>
      </c>
      <c r="F13" s="104" t="s">
        <v>126</v>
      </c>
      <c r="G13" s="102" t="s">
        <v>125</v>
      </c>
      <c r="H13" s="103" t="s">
        <v>126</v>
      </c>
      <c r="I13" s="102" t="s">
        <v>125</v>
      </c>
      <c r="J13" s="104" t="s">
        <v>126</v>
      </c>
      <c r="K13" s="102" t="s">
        <v>125</v>
      </c>
      <c r="L13" s="103" t="s">
        <v>126</v>
      </c>
      <c r="M13" s="102" t="s">
        <v>125</v>
      </c>
      <c r="N13" s="104" t="s">
        <v>126</v>
      </c>
      <c r="O13" s="102" t="s">
        <v>125</v>
      </c>
      <c r="P13" s="103" t="s">
        <v>126</v>
      </c>
      <c r="Q13" s="102" t="s">
        <v>125</v>
      </c>
      <c r="R13" s="104" t="s">
        <v>126</v>
      </c>
      <c r="S13" s="101"/>
      <c r="T13" s="105"/>
      <c r="U13" s="106"/>
      <c r="V13" s="102" t="s">
        <v>125</v>
      </c>
      <c r="W13" s="103" t="s">
        <v>126</v>
      </c>
      <c r="X13" s="102" t="s">
        <v>125</v>
      </c>
      <c r="Y13" s="104" t="s">
        <v>126</v>
      </c>
      <c r="Z13" s="102" t="s">
        <v>125</v>
      </c>
      <c r="AA13" s="103" t="s">
        <v>126</v>
      </c>
      <c r="AB13" s="102" t="s">
        <v>125</v>
      </c>
      <c r="AC13" s="104" t="s">
        <v>126</v>
      </c>
      <c r="AD13" s="102" t="s">
        <v>125</v>
      </c>
      <c r="AE13" s="103" t="s">
        <v>126</v>
      </c>
      <c r="AF13" s="102" t="s">
        <v>125</v>
      </c>
      <c r="AG13" s="104" t="s">
        <v>126</v>
      </c>
      <c r="AH13" s="101"/>
      <c r="AI13" s="105"/>
      <c r="AJ13" s="106"/>
    </row>
    <row r="14" spans="1:36">
      <c r="A14" s="107"/>
      <c r="B14" s="253" t="s">
        <v>127</v>
      </c>
      <c r="C14" s="207">
        <v>100</v>
      </c>
      <c r="D14" s="110">
        <v>69569</v>
      </c>
      <c r="E14" s="111">
        <v>100</v>
      </c>
      <c r="F14" s="112">
        <v>79369</v>
      </c>
      <c r="G14" s="109">
        <v>100</v>
      </c>
      <c r="H14" s="110">
        <v>31015</v>
      </c>
      <c r="I14" s="111">
        <v>100</v>
      </c>
      <c r="J14" s="112">
        <v>29798</v>
      </c>
      <c r="K14" s="109">
        <v>100</v>
      </c>
      <c r="L14" s="110">
        <v>40994</v>
      </c>
      <c r="M14" s="111">
        <v>100</v>
      </c>
      <c r="N14" s="112">
        <v>36828</v>
      </c>
      <c r="O14" s="109">
        <v>100</v>
      </c>
      <c r="P14" s="110">
        <v>24463</v>
      </c>
      <c r="Q14" s="111">
        <v>100</v>
      </c>
      <c r="R14" s="112">
        <v>22600</v>
      </c>
      <c r="S14" s="113" t="s">
        <v>128</v>
      </c>
      <c r="T14" s="114"/>
      <c r="U14" s="115"/>
      <c r="V14" s="255">
        <v>100</v>
      </c>
      <c r="W14" s="149">
        <v>6942</v>
      </c>
      <c r="X14" s="150">
        <v>100</v>
      </c>
      <c r="Y14" s="151">
        <v>7397</v>
      </c>
      <c r="Z14" s="148">
        <v>100</v>
      </c>
      <c r="AA14" s="149">
        <v>28274</v>
      </c>
      <c r="AB14" s="150">
        <v>100</v>
      </c>
      <c r="AC14" s="151">
        <v>24987</v>
      </c>
      <c r="AD14" s="148">
        <v>100</v>
      </c>
      <c r="AE14" s="152">
        <v>68218</v>
      </c>
      <c r="AF14" s="150">
        <v>100</v>
      </c>
      <c r="AG14" s="151">
        <v>77135</v>
      </c>
      <c r="AH14" s="153" t="s">
        <v>128</v>
      </c>
      <c r="AI14" s="114"/>
      <c r="AJ14" s="115"/>
    </row>
    <row r="15" spans="1:36">
      <c r="A15" s="116" t="s">
        <v>84</v>
      </c>
      <c r="B15" s="121" t="s">
        <v>82</v>
      </c>
      <c r="C15" s="125">
        <v>2.2999999999999998</v>
      </c>
      <c r="D15" s="119">
        <v>1592</v>
      </c>
      <c r="E15" s="118">
        <v>1.7</v>
      </c>
      <c r="F15" s="120">
        <v>1312</v>
      </c>
      <c r="G15" s="118">
        <v>1.9</v>
      </c>
      <c r="H15" s="119">
        <v>588</v>
      </c>
      <c r="I15" s="118">
        <v>1.5</v>
      </c>
      <c r="J15" s="120">
        <v>452</v>
      </c>
      <c r="K15" s="118">
        <v>6.6</v>
      </c>
      <c r="L15" s="119">
        <v>2715</v>
      </c>
      <c r="M15" s="118">
        <v>8.9</v>
      </c>
      <c r="N15" s="120">
        <v>3270</v>
      </c>
      <c r="O15" s="118">
        <v>0.7</v>
      </c>
      <c r="P15" s="119">
        <v>173</v>
      </c>
      <c r="Q15" s="118">
        <v>1</v>
      </c>
      <c r="R15" s="120">
        <v>217</v>
      </c>
      <c r="S15" s="121" t="s">
        <v>83</v>
      </c>
      <c r="T15" s="122" t="s">
        <v>129</v>
      </c>
      <c r="U15" s="123" t="s">
        <v>85</v>
      </c>
      <c r="V15" s="155">
        <v>4.8</v>
      </c>
      <c r="W15" s="119">
        <v>330</v>
      </c>
      <c r="X15" s="154">
        <v>2.5</v>
      </c>
      <c r="Y15" s="120">
        <v>183</v>
      </c>
      <c r="Z15" s="154">
        <v>7.4</v>
      </c>
      <c r="AA15" s="119">
        <v>2095</v>
      </c>
      <c r="AB15" s="154">
        <v>5.4</v>
      </c>
      <c r="AC15" s="120">
        <v>1339</v>
      </c>
      <c r="AD15" s="154">
        <v>0.2</v>
      </c>
      <c r="AE15" s="119">
        <v>140</v>
      </c>
      <c r="AF15" s="154">
        <v>0.2</v>
      </c>
      <c r="AG15" s="120">
        <v>123</v>
      </c>
      <c r="AH15" s="121" t="s">
        <v>83</v>
      </c>
      <c r="AI15" s="122" t="s">
        <v>129</v>
      </c>
      <c r="AJ15" s="123" t="s">
        <v>85</v>
      </c>
    </row>
    <row r="16" spans="1:36" ht="36">
      <c r="A16" s="124" t="s">
        <v>80</v>
      </c>
      <c r="B16" s="121" t="s">
        <v>130</v>
      </c>
      <c r="C16" s="125">
        <v>5.5</v>
      </c>
      <c r="D16" s="126">
        <v>3848</v>
      </c>
      <c r="E16" s="118">
        <v>2.7</v>
      </c>
      <c r="F16" s="127">
        <v>2170</v>
      </c>
      <c r="G16" s="118">
        <v>6.3</v>
      </c>
      <c r="H16" s="126">
        <v>1942</v>
      </c>
      <c r="I16" s="118">
        <v>3.5</v>
      </c>
      <c r="J16" s="127">
        <v>1045</v>
      </c>
      <c r="K16" s="118">
        <v>7</v>
      </c>
      <c r="L16" s="126">
        <v>2872</v>
      </c>
      <c r="M16" s="118">
        <v>3.9</v>
      </c>
      <c r="N16" s="127">
        <v>1425</v>
      </c>
      <c r="O16" s="118">
        <v>4.2</v>
      </c>
      <c r="P16" s="126">
        <v>1024</v>
      </c>
      <c r="Q16" s="118">
        <v>2.8</v>
      </c>
      <c r="R16" s="127">
        <v>631</v>
      </c>
      <c r="S16" s="128" t="s">
        <v>131</v>
      </c>
      <c r="T16" s="122" t="s">
        <v>132</v>
      </c>
      <c r="U16" s="129" t="s">
        <v>133</v>
      </c>
      <c r="V16" s="155">
        <v>6.9</v>
      </c>
      <c r="W16" s="126">
        <v>476</v>
      </c>
      <c r="X16" s="154">
        <v>2.7</v>
      </c>
      <c r="Y16" s="127">
        <v>198</v>
      </c>
      <c r="Z16" s="154">
        <v>5.7</v>
      </c>
      <c r="AA16" s="126">
        <v>1611</v>
      </c>
      <c r="AB16" s="154">
        <v>3.2</v>
      </c>
      <c r="AC16" s="127">
        <v>800</v>
      </c>
      <c r="AD16" s="154">
        <v>5.4</v>
      </c>
      <c r="AE16" s="126">
        <v>3693</v>
      </c>
      <c r="AF16" s="154">
        <v>3</v>
      </c>
      <c r="AG16" s="127">
        <v>2292</v>
      </c>
      <c r="AH16" s="128" t="s">
        <v>131</v>
      </c>
      <c r="AI16" s="122" t="s">
        <v>132</v>
      </c>
      <c r="AJ16" s="129" t="s">
        <v>133</v>
      </c>
    </row>
    <row r="17" spans="1:36">
      <c r="A17" s="130" t="s">
        <v>76</v>
      </c>
      <c r="B17" s="121" t="s">
        <v>134</v>
      </c>
      <c r="C17" s="125"/>
      <c r="D17" s="126"/>
      <c r="E17" s="118"/>
      <c r="F17" s="127"/>
      <c r="G17" s="118"/>
      <c r="H17" s="126"/>
      <c r="I17" s="118"/>
      <c r="J17" s="127"/>
      <c r="K17" s="118"/>
      <c r="L17" s="126"/>
      <c r="M17" s="118"/>
      <c r="N17" s="127"/>
      <c r="O17" s="118"/>
      <c r="P17" s="126"/>
      <c r="Q17" s="118"/>
      <c r="R17" s="127"/>
      <c r="S17" s="131" t="s">
        <v>135</v>
      </c>
      <c r="T17" s="122" t="s">
        <v>136</v>
      </c>
      <c r="U17" s="132" t="s">
        <v>137</v>
      </c>
      <c r="V17" s="155"/>
      <c r="W17" s="126"/>
      <c r="X17" s="154"/>
      <c r="Y17" s="127"/>
      <c r="Z17" s="154"/>
      <c r="AA17" s="126"/>
      <c r="AB17" s="154"/>
      <c r="AC17" s="127"/>
      <c r="AD17" s="154"/>
      <c r="AE17" s="126"/>
      <c r="AF17" s="154"/>
      <c r="AG17" s="127"/>
      <c r="AH17" s="131" t="s">
        <v>135</v>
      </c>
      <c r="AI17" s="122" t="s">
        <v>136</v>
      </c>
      <c r="AJ17" s="123" t="s">
        <v>137</v>
      </c>
    </row>
    <row r="18" spans="1:36">
      <c r="A18" s="130"/>
      <c r="B18" s="121" t="s">
        <v>138</v>
      </c>
      <c r="C18" s="125" t="s">
        <v>139</v>
      </c>
      <c r="D18" s="126" t="s">
        <v>139</v>
      </c>
      <c r="E18" s="118" t="s">
        <v>139</v>
      </c>
      <c r="F18" s="127" t="s">
        <v>139</v>
      </c>
      <c r="G18" s="118">
        <v>0.4</v>
      </c>
      <c r="H18" s="126">
        <v>109</v>
      </c>
      <c r="I18" s="118">
        <v>0.2</v>
      </c>
      <c r="J18" s="127">
        <v>57</v>
      </c>
      <c r="K18" s="118" t="s">
        <v>139</v>
      </c>
      <c r="L18" s="126" t="s">
        <v>139</v>
      </c>
      <c r="M18" s="118" t="s">
        <v>139</v>
      </c>
      <c r="N18" s="127" t="s">
        <v>139</v>
      </c>
      <c r="O18" s="118" t="s">
        <v>139</v>
      </c>
      <c r="P18" s="126" t="s">
        <v>139</v>
      </c>
      <c r="Q18" s="118" t="s">
        <v>139</v>
      </c>
      <c r="R18" s="127" t="s">
        <v>139</v>
      </c>
      <c r="S18" s="131" t="s">
        <v>140</v>
      </c>
      <c r="T18" s="122"/>
      <c r="U18" s="132"/>
      <c r="V18" s="155">
        <v>0.3</v>
      </c>
      <c r="W18" s="126">
        <v>18</v>
      </c>
      <c r="X18" s="154">
        <v>0.4</v>
      </c>
      <c r="Y18" s="127">
        <v>31</v>
      </c>
      <c r="Z18" s="154" t="s">
        <v>139</v>
      </c>
      <c r="AA18" s="126" t="s">
        <v>139</v>
      </c>
      <c r="AB18" s="154" t="s">
        <v>139</v>
      </c>
      <c r="AC18" s="127" t="s">
        <v>139</v>
      </c>
      <c r="AD18" s="154" t="s">
        <v>139</v>
      </c>
      <c r="AE18" s="126" t="s">
        <v>139</v>
      </c>
      <c r="AF18" s="154" t="s">
        <v>139</v>
      </c>
      <c r="AG18" s="127" t="s">
        <v>139</v>
      </c>
      <c r="AH18" s="131" t="s">
        <v>140</v>
      </c>
      <c r="AI18" s="122"/>
      <c r="AJ18" s="123"/>
    </row>
    <row r="19" spans="1:36">
      <c r="A19" s="130" t="s">
        <v>72</v>
      </c>
      <c r="B19" s="121" t="s">
        <v>70</v>
      </c>
      <c r="C19" s="125">
        <v>12.4</v>
      </c>
      <c r="D19" s="119">
        <v>8606</v>
      </c>
      <c r="E19" s="118">
        <v>8.8000000000000007</v>
      </c>
      <c r="F19" s="120">
        <v>6945</v>
      </c>
      <c r="G19" s="118">
        <v>15.2</v>
      </c>
      <c r="H19" s="119">
        <v>4701</v>
      </c>
      <c r="I19" s="118">
        <v>8.5</v>
      </c>
      <c r="J19" s="120">
        <v>2537</v>
      </c>
      <c r="K19" s="118">
        <v>21.8</v>
      </c>
      <c r="L19" s="119">
        <v>8924</v>
      </c>
      <c r="M19" s="118">
        <v>10.4</v>
      </c>
      <c r="N19" s="120">
        <v>3822</v>
      </c>
      <c r="O19" s="118">
        <v>12</v>
      </c>
      <c r="P19" s="119">
        <v>2939</v>
      </c>
      <c r="Q19" s="118">
        <v>7</v>
      </c>
      <c r="R19" s="120">
        <v>1585</v>
      </c>
      <c r="S19" s="121" t="s">
        <v>71</v>
      </c>
      <c r="T19" s="122" t="s">
        <v>141</v>
      </c>
      <c r="U19" s="132" t="s">
        <v>73</v>
      </c>
      <c r="V19" s="155">
        <v>13.3</v>
      </c>
      <c r="W19" s="126">
        <v>922</v>
      </c>
      <c r="X19" s="154">
        <v>9.4</v>
      </c>
      <c r="Y19" s="127">
        <v>698</v>
      </c>
      <c r="Z19" s="154">
        <v>16.100000000000001</v>
      </c>
      <c r="AA19" s="126">
        <v>4547</v>
      </c>
      <c r="AB19" s="154">
        <v>9.6999999999999993</v>
      </c>
      <c r="AC19" s="127">
        <v>2432</v>
      </c>
      <c r="AD19" s="154">
        <v>7</v>
      </c>
      <c r="AE19" s="126">
        <v>4793</v>
      </c>
      <c r="AF19" s="154">
        <v>5.4</v>
      </c>
      <c r="AG19" s="127">
        <v>4179</v>
      </c>
      <c r="AH19" s="121" t="s">
        <v>71</v>
      </c>
      <c r="AI19" s="122" t="s">
        <v>141</v>
      </c>
      <c r="AJ19" s="123" t="s">
        <v>73</v>
      </c>
    </row>
    <row r="20" spans="1:36">
      <c r="A20" s="130" t="s">
        <v>68</v>
      </c>
      <c r="B20" s="121" t="s">
        <v>142</v>
      </c>
      <c r="C20" s="125"/>
      <c r="D20" s="119"/>
      <c r="E20" s="118"/>
      <c r="F20" s="120"/>
      <c r="G20" s="118"/>
      <c r="H20" s="119"/>
      <c r="I20" s="118"/>
      <c r="J20" s="120"/>
      <c r="K20" s="118"/>
      <c r="L20" s="119"/>
      <c r="M20" s="118"/>
      <c r="N20" s="120"/>
      <c r="O20" s="118"/>
      <c r="P20" s="119"/>
      <c r="Q20" s="118"/>
      <c r="R20" s="120"/>
      <c r="S20" s="121" t="s">
        <v>143</v>
      </c>
      <c r="T20" s="122" t="s">
        <v>144</v>
      </c>
      <c r="U20" s="132" t="s">
        <v>69</v>
      </c>
      <c r="V20" s="155"/>
      <c r="W20" s="119"/>
      <c r="X20" s="154"/>
      <c r="Y20" s="120"/>
      <c r="Z20" s="154"/>
      <c r="AA20" s="119"/>
      <c r="AB20" s="154"/>
      <c r="AC20" s="120"/>
      <c r="AD20" s="154"/>
      <c r="AE20" s="119"/>
      <c r="AF20" s="154"/>
      <c r="AG20" s="120"/>
      <c r="AH20" s="121" t="s">
        <v>143</v>
      </c>
      <c r="AI20" s="122" t="s">
        <v>144</v>
      </c>
      <c r="AJ20" s="123" t="s">
        <v>69</v>
      </c>
    </row>
    <row r="21" spans="1:36">
      <c r="A21" s="130"/>
      <c r="B21" s="121" t="s">
        <v>145</v>
      </c>
      <c r="C21" s="125">
        <v>21.5</v>
      </c>
      <c r="D21" s="119">
        <v>14950</v>
      </c>
      <c r="E21" s="118">
        <v>11.7</v>
      </c>
      <c r="F21" s="120">
        <v>9310</v>
      </c>
      <c r="G21" s="118">
        <v>21.8</v>
      </c>
      <c r="H21" s="119">
        <v>6774</v>
      </c>
      <c r="I21" s="118">
        <v>15.2</v>
      </c>
      <c r="J21" s="120">
        <v>4535</v>
      </c>
      <c r="K21" s="118">
        <v>20.9</v>
      </c>
      <c r="L21" s="119">
        <v>8580</v>
      </c>
      <c r="M21" s="118">
        <v>19.3</v>
      </c>
      <c r="N21" s="120">
        <v>7126</v>
      </c>
      <c r="O21" s="118">
        <v>20.7</v>
      </c>
      <c r="P21" s="119">
        <v>5052</v>
      </c>
      <c r="Q21" s="118">
        <v>13.3</v>
      </c>
      <c r="R21" s="120">
        <v>2996</v>
      </c>
      <c r="S21" s="121" t="s">
        <v>146</v>
      </c>
      <c r="T21" s="122"/>
      <c r="U21" s="132"/>
      <c r="V21" s="155">
        <v>16.600000000000001</v>
      </c>
      <c r="W21" s="119">
        <v>1152</v>
      </c>
      <c r="X21" s="154">
        <v>10.6</v>
      </c>
      <c r="Y21" s="120">
        <v>785</v>
      </c>
      <c r="Z21" s="154">
        <v>20.9</v>
      </c>
      <c r="AA21" s="119">
        <v>5911</v>
      </c>
      <c r="AB21" s="154">
        <v>14.3</v>
      </c>
      <c r="AC21" s="120">
        <v>3577</v>
      </c>
      <c r="AD21" s="154">
        <v>21.1</v>
      </c>
      <c r="AE21" s="119">
        <v>14370</v>
      </c>
      <c r="AF21" s="154">
        <v>11.1</v>
      </c>
      <c r="AG21" s="120">
        <v>8592</v>
      </c>
      <c r="AH21" s="121" t="s">
        <v>146</v>
      </c>
      <c r="AI21" s="122"/>
      <c r="AJ21" s="123"/>
    </row>
    <row r="22" spans="1:36">
      <c r="A22" s="130" t="s">
        <v>56</v>
      </c>
      <c r="B22" s="121" t="s">
        <v>147</v>
      </c>
      <c r="C22" s="125"/>
      <c r="D22" s="126"/>
      <c r="E22" s="118"/>
      <c r="F22" s="127"/>
      <c r="G22" s="118"/>
      <c r="H22" s="126"/>
      <c r="I22" s="118"/>
      <c r="J22" s="127"/>
      <c r="K22" s="118"/>
      <c r="L22" s="126"/>
      <c r="M22" s="118"/>
      <c r="N22" s="127"/>
      <c r="O22" s="118"/>
      <c r="P22" s="126"/>
      <c r="Q22" s="118"/>
      <c r="R22" s="127"/>
      <c r="S22" s="121" t="s">
        <v>148</v>
      </c>
      <c r="T22" s="122" t="s">
        <v>149</v>
      </c>
      <c r="U22" s="123" t="s">
        <v>57</v>
      </c>
      <c r="V22" s="157"/>
      <c r="W22" s="158"/>
      <c r="X22" s="159"/>
      <c r="Y22" s="160"/>
      <c r="Z22" s="159"/>
      <c r="AA22" s="158"/>
      <c r="AB22" s="159"/>
      <c r="AC22" s="160"/>
      <c r="AD22" s="159"/>
      <c r="AE22" s="158"/>
      <c r="AF22" s="159"/>
      <c r="AG22" s="160"/>
      <c r="AH22" s="121" t="s">
        <v>148</v>
      </c>
      <c r="AI22" s="122" t="s">
        <v>149</v>
      </c>
      <c r="AJ22" s="161" t="s">
        <v>57</v>
      </c>
    </row>
    <row r="23" spans="1:36">
      <c r="A23" s="130"/>
      <c r="B23" s="121" t="s">
        <v>150</v>
      </c>
      <c r="C23" s="125">
        <v>4.5999999999999996</v>
      </c>
      <c r="D23" s="119">
        <v>3166</v>
      </c>
      <c r="E23" s="118">
        <v>8.5</v>
      </c>
      <c r="F23" s="120">
        <v>6718</v>
      </c>
      <c r="G23" s="118">
        <v>4.5999999999999996</v>
      </c>
      <c r="H23" s="119">
        <v>1432</v>
      </c>
      <c r="I23" s="118">
        <v>6.7</v>
      </c>
      <c r="J23" s="120">
        <v>2009</v>
      </c>
      <c r="K23" s="118">
        <v>6</v>
      </c>
      <c r="L23" s="119">
        <v>2471</v>
      </c>
      <c r="M23" s="118">
        <v>7.4</v>
      </c>
      <c r="N23" s="120">
        <v>2731</v>
      </c>
      <c r="O23" s="118">
        <v>5.9</v>
      </c>
      <c r="P23" s="119">
        <v>1448</v>
      </c>
      <c r="Q23" s="118">
        <v>12.9</v>
      </c>
      <c r="R23" s="120">
        <v>2923</v>
      </c>
      <c r="S23" s="121" t="s">
        <v>151</v>
      </c>
      <c r="T23" s="122"/>
      <c r="U23" s="123"/>
      <c r="V23" s="155">
        <v>3.4</v>
      </c>
      <c r="W23" s="119">
        <v>235</v>
      </c>
      <c r="X23" s="154">
        <v>8.9</v>
      </c>
      <c r="Y23" s="120">
        <v>659</v>
      </c>
      <c r="Z23" s="154">
        <v>7.4</v>
      </c>
      <c r="AA23" s="119">
        <v>2105</v>
      </c>
      <c r="AB23" s="154">
        <v>13.4</v>
      </c>
      <c r="AC23" s="120">
        <v>3340</v>
      </c>
      <c r="AD23" s="154">
        <v>2.6</v>
      </c>
      <c r="AE23" s="119">
        <v>1777</v>
      </c>
      <c r="AF23" s="154">
        <v>7.3</v>
      </c>
      <c r="AG23" s="120">
        <v>5624</v>
      </c>
      <c r="AH23" s="121" t="s">
        <v>151</v>
      </c>
      <c r="AI23" s="122"/>
      <c r="AJ23" s="123"/>
    </row>
    <row r="24" spans="1:36">
      <c r="A24" s="130" t="s">
        <v>49</v>
      </c>
      <c r="B24" s="121" t="s">
        <v>47</v>
      </c>
      <c r="C24" s="125">
        <v>5.5</v>
      </c>
      <c r="D24" s="126">
        <v>3804</v>
      </c>
      <c r="E24" s="118">
        <v>2.1</v>
      </c>
      <c r="F24" s="127">
        <v>1706</v>
      </c>
      <c r="G24" s="118">
        <v>6</v>
      </c>
      <c r="H24" s="126">
        <v>1874</v>
      </c>
      <c r="I24" s="118">
        <v>3</v>
      </c>
      <c r="J24" s="127">
        <v>892</v>
      </c>
      <c r="K24" s="118">
        <v>6.5</v>
      </c>
      <c r="L24" s="126">
        <v>2649</v>
      </c>
      <c r="M24" s="118">
        <v>5.8</v>
      </c>
      <c r="N24" s="127">
        <v>2125</v>
      </c>
      <c r="O24" s="118">
        <v>6.7</v>
      </c>
      <c r="P24" s="126">
        <v>1636</v>
      </c>
      <c r="Q24" s="118">
        <v>2.6</v>
      </c>
      <c r="R24" s="127">
        <v>580</v>
      </c>
      <c r="S24" s="121" t="s">
        <v>48</v>
      </c>
      <c r="T24" s="122" t="s">
        <v>152</v>
      </c>
      <c r="U24" s="123" t="s">
        <v>50</v>
      </c>
      <c r="V24" s="155">
        <v>4.4000000000000004</v>
      </c>
      <c r="W24" s="126">
        <v>305</v>
      </c>
      <c r="X24" s="154">
        <v>1.9</v>
      </c>
      <c r="Y24" s="127">
        <v>144</v>
      </c>
      <c r="Z24" s="154">
        <v>7.2</v>
      </c>
      <c r="AA24" s="126">
        <v>2022</v>
      </c>
      <c r="AB24" s="154">
        <v>3.5</v>
      </c>
      <c r="AC24" s="127">
        <v>877</v>
      </c>
      <c r="AD24" s="154">
        <v>6.2</v>
      </c>
      <c r="AE24" s="126">
        <v>4201</v>
      </c>
      <c r="AF24" s="154">
        <v>2.2000000000000002</v>
      </c>
      <c r="AG24" s="127">
        <v>1706</v>
      </c>
      <c r="AH24" s="121" t="s">
        <v>48</v>
      </c>
      <c r="AI24" s="122" t="s">
        <v>152</v>
      </c>
      <c r="AJ24" s="123" t="s">
        <v>50</v>
      </c>
    </row>
    <row r="25" spans="1:36">
      <c r="A25" s="130" t="s">
        <v>45</v>
      </c>
      <c r="B25" s="121" t="s">
        <v>43</v>
      </c>
      <c r="C25" s="125">
        <v>4.8</v>
      </c>
      <c r="D25" s="126">
        <v>3351</v>
      </c>
      <c r="E25" s="118">
        <v>4.4000000000000004</v>
      </c>
      <c r="F25" s="127">
        <v>3523</v>
      </c>
      <c r="G25" s="118">
        <v>2.7</v>
      </c>
      <c r="H25" s="126">
        <v>831</v>
      </c>
      <c r="I25" s="118">
        <v>3</v>
      </c>
      <c r="J25" s="127">
        <v>895</v>
      </c>
      <c r="K25" s="118">
        <v>1.2</v>
      </c>
      <c r="L25" s="126">
        <v>509</v>
      </c>
      <c r="M25" s="118">
        <v>1.8</v>
      </c>
      <c r="N25" s="127">
        <v>675</v>
      </c>
      <c r="O25" s="118">
        <v>3.1</v>
      </c>
      <c r="P25" s="126">
        <v>749</v>
      </c>
      <c r="Q25" s="118">
        <v>3.4</v>
      </c>
      <c r="R25" s="127">
        <v>774</v>
      </c>
      <c r="S25" s="121" t="s">
        <v>44</v>
      </c>
      <c r="T25" s="122" t="s">
        <v>153</v>
      </c>
      <c r="U25" s="123" t="s">
        <v>46</v>
      </c>
      <c r="V25" s="155">
        <v>3.7</v>
      </c>
      <c r="W25" s="126">
        <v>255</v>
      </c>
      <c r="X25" s="154">
        <v>4.5999999999999996</v>
      </c>
      <c r="Y25" s="127">
        <v>343</v>
      </c>
      <c r="Z25" s="154">
        <v>1.4</v>
      </c>
      <c r="AA25" s="126">
        <v>396</v>
      </c>
      <c r="AB25" s="154">
        <v>1.9</v>
      </c>
      <c r="AC25" s="127">
        <v>465</v>
      </c>
      <c r="AD25" s="154">
        <v>6.4</v>
      </c>
      <c r="AE25" s="126">
        <v>4349</v>
      </c>
      <c r="AF25" s="154">
        <v>5.7</v>
      </c>
      <c r="AG25" s="127">
        <v>4403</v>
      </c>
      <c r="AH25" s="121" t="s">
        <v>44</v>
      </c>
      <c r="AI25" s="122" t="s">
        <v>153</v>
      </c>
      <c r="AJ25" s="123" t="s">
        <v>46</v>
      </c>
    </row>
    <row r="26" spans="1:36">
      <c r="A26" s="130" t="s">
        <v>38</v>
      </c>
      <c r="B26" s="121" t="s">
        <v>154</v>
      </c>
      <c r="C26" s="125">
        <v>3.1</v>
      </c>
      <c r="D26" s="126">
        <v>2165</v>
      </c>
      <c r="E26" s="118">
        <v>2.2999999999999998</v>
      </c>
      <c r="F26" s="127">
        <v>1804</v>
      </c>
      <c r="G26" s="118">
        <v>2.9</v>
      </c>
      <c r="H26" s="126">
        <v>885</v>
      </c>
      <c r="I26" s="118">
        <v>2.2000000000000002</v>
      </c>
      <c r="J26" s="127">
        <v>667</v>
      </c>
      <c r="K26" s="118">
        <v>1.7</v>
      </c>
      <c r="L26" s="126">
        <v>695</v>
      </c>
      <c r="M26" s="118">
        <v>1.4</v>
      </c>
      <c r="N26" s="127">
        <v>526</v>
      </c>
      <c r="O26" s="118">
        <v>2.5</v>
      </c>
      <c r="P26" s="126">
        <v>618</v>
      </c>
      <c r="Q26" s="118">
        <v>1.5</v>
      </c>
      <c r="R26" s="127">
        <v>349</v>
      </c>
      <c r="S26" s="121" t="s">
        <v>155</v>
      </c>
      <c r="T26" s="122" t="s">
        <v>156</v>
      </c>
      <c r="U26" s="123" t="s">
        <v>39</v>
      </c>
      <c r="V26" s="155">
        <v>2</v>
      </c>
      <c r="W26" s="126">
        <v>137</v>
      </c>
      <c r="X26" s="154">
        <v>1.7</v>
      </c>
      <c r="Y26" s="127">
        <v>125</v>
      </c>
      <c r="Z26" s="154">
        <v>1.7</v>
      </c>
      <c r="AA26" s="126">
        <v>474</v>
      </c>
      <c r="AB26" s="154">
        <v>1.3</v>
      </c>
      <c r="AC26" s="127">
        <v>327</v>
      </c>
      <c r="AD26" s="154">
        <v>4.7</v>
      </c>
      <c r="AE26" s="126">
        <v>3215</v>
      </c>
      <c r="AF26" s="154">
        <v>2.5</v>
      </c>
      <c r="AG26" s="127">
        <v>1964</v>
      </c>
      <c r="AH26" s="121" t="s">
        <v>155</v>
      </c>
      <c r="AI26" s="122" t="s">
        <v>156</v>
      </c>
      <c r="AJ26" s="123" t="s">
        <v>39</v>
      </c>
    </row>
    <row r="27" spans="1:36">
      <c r="A27" s="130">
        <v>68</v>
      </c>
      <c r="B27" s="121" t="s">
        <v>32</v>
      </c>
      <c r="C27" s="125">
        <v>2.9</v>
      </c>
      <c r="D27" s="126">
        <v>2039</v>
      </c>
      <c r="E27" s="118">
        <v>8.6999999999999993</v>
      </c>
      <c r="F27" s="127">
        <v>6880</v>
      </c>
      <c r="G27" s="118">
        <v>2.5</v>
      </c>
      <c r="H27" s="126">
        <v>787</v>
      </c>
      <c r="I27" s="118">
        <v>8.5</v>
      </c>
      <c r="J27" s="127">
        <v>2520</v>
      </c>
      <c r="K27" s="118">
        <v>1.4</v>
      </c>
      <c r="L27" s="126">
        <v>564</v>
      </c>
      <c r="M27" s="118">
        <v>5.7</v>
      </c>
      <c r="N27" s="127">
        <v>2100</v>
      </c>
      <c r="O27" s="118">
        <v>3.2</v>
      </c>
      <c r="P27" s="126">
        <v>771</v>
      </c>
      <c r="Q27" s="118">
        <v>8.9</v>
      </c>
      <c r="R27" s="127">
        <v>2006</v>
      </c>
      <c r="S27" s="131" t="s">
        <v>33</v>
      </c>
      <c r="T27" s="122">
        <v>68</v>
      </c>
      <c r="U27" s="123" t="s">
        <v>35</v>
      </c>
      <c r="V27" s="155">
        <v>2.5</v>
      </c>
      <c r="W27" s="126">
        <v>171</v>
      </c>
      <c r="X27" s="154">
        <v>5</v>
      </c>
      <c r="Y27" s="127">
        <v>369</v>
      </c>
      <c r="Z27" s="154">
        <v>2.6</v>
      </c>
      <c r="AA27" s="126">
        <v>726</v>
      </c>
      <c r="AB27" s="154">
        <v>9</v>
      </c>
      <c r="AC27" s="127">
        <v>2250</v>
      </c>
      <c r="AD27" s="154">
        <v>4.4000000000000004</v>
      </c>
      <c r="AE27" s="126">
        <v>2999</v>
      </c>
      <c r="AF27" s="154">
        <v>12.2</v>
      </c>
      <c r="AG27" s="127">
        <v>9411</v>
      </c>
      <c r="AH27" s="131" t="s">
        <v>33</v>
      </c>
      <c r="AI27" s="122">
        <v>68</v>
      </c>
      <c r="AJ27" s="123" t="s">
        <v>35</v>
      </c>
    </row>
    <row r="28" spans="1:36">
      <c r="A28" s="130" t="s">
        <v>30</v>
      </c>
      <c r="B28" s="121" t="s">
        <v>157</v>
      </c>
      <c r="C28" s="125"/>
      <c r="D28" s="126"/>
      <c r="E28" s="118"/>
      <c r="F28" s="127"/>
      <c r="G28" s="118"/>
      <c r="H28" s="126"/>
      <c r="I28" s="118"/>
      <c r="J28" s="127"/>
      <c r="K28" s="118"/>
      <c r="L28" s="126"/>
      <c r="M28" s="118"/>
      <c r="N28" s="127"/>
      <c r="O28" s="118"/>
      <c r="P28" s="126"/>
      <c r="Q28" s="118"/>
      <c r="R28" s="127"/>
      <c r="S28" s="131" t="s">
        <v>158</v>
      </c>
      <c r="T28" s="122" t="s">
        <v>159</v>
      </c>
      <c r="U28" s="123" t="s">
        <v>31</v>
      </c>
      <c r="V28" s="155"/>
      <c r="W28" s="126"/>
      <c r="X28" s="154"/>
      <c r="Y28" s="127"/>
      <c r="Z28" s="154"/>
      <c r="AA28" s="126"/>
      <c r="AB28" s="154"/>
      <c r="AC28" s="127"/>
      <c r="AD28" s="154"/>
      <c r="AE28" s="126"/>
      <c r="AF28" s="154"/>
      <c r="AG28" s="127"/>
      <c r="AH28" s="131" t="s">
        <v>158</v>
      </c>
      <c r="AI28" s="122" t="s">
        <v>159</v>
      </c>
      <c r="AJ28" s="123" t="s">
        <v>31</v>
      </c>
    </row>
    <row r="29" spans="1:36">
      <c r="A29" s="130"/>
      <c r="B29" s="121" t="s">
        <v>160</v>
      </c>
      <c r="C29" s="125">
        <v>16.8</v>
      </c>
      <c r="D29" s="126">
        <v>11657</v>
      </c>
      <c r="E29" s="118">
        <v>23.4</v>
      </c>
      <c r="F29" s="127">
        <v>18543</v>
      </c>
      <c r="G29" s="118">
        <v>16</v>
      </c>
      <c r="H29" s="126">
        <v>4966</v>
      </c>
      <c r="I29" s="118">
        <v>21.7</v>
      </c>
      <c r="J29" s="127">
        <v>6481</v>
      </c>
      <c r="K29" s="118">
        <v>10.3</v>
      </c>
      <c r="L29" s="126">
        <v>4222</v>
      </c>
      <c r="M29" s="118">
        <v>14.9</v>
      </c>
      <c r="N29" s="127">
        <v>5478</v>
      </c>
      <c r="O29" s="118">
        <v>14.5</v>
      </c>
      <c r="P29" s="126">
        <v>3543</v>
      </c>
      <c r="Q29" s="118">
        <v>19.600000000000001</v>
      </c>
      <c r="R29" s="127">
        <v>4434</v>
      </c>
      <c r="S29" s="131" t="s">
        <v>161</v>
      </c>
      <c r="T29" s="122"/>
      <c r="U29" s="123"/>
      <c r="V29" s="155">
        <v>13.9</v>
      </c>
      <c r="W29" s="126">
        <v>962</v>
      </c>
      <c r="X29" s="154">
        <v>24.1</v>
      </c>
      <c r="Y29" s="127">
        <v>1780</v>
      </c>
      <c r="Z29" s="154">
        <v>10.4</v>
      </c>
      <c r="AA29" s="126">
        <v>2933</v>
      </c>
      <c r="AB29" s="154">
        <v>14.2</v>
      </c>
      <c r="AC29" s="127">
        <v>3540</v>
      </c>
      <c r="AD29" s="154">
        <v>23</v>
      </c>
      <c r="AE29" s="126">
        <v>15659</v>
      </c>
      <c r="AF29" s="154">
        <v>25.2</v>
      </c>
      <c r="AG29" s="127">
        <v>19474</v>
      </c>
      <c r="AH29" s="131" t="s">
        <v>161</v>
      </c>
      <c r="AI29" s="122"/>
      <c r="AJ29" s="123"/>
    </row>
    <row r="30" spans="1:36">
      <c r="A30" s="130" t="s">
        <v>26</v>
      </c>
      <c r="B30" s="121" t="s">
        <v>162</v>
      </c>
      <c r="C30" s="125"/>
      <c r="D30" s="119"/>
      <c r="E30" s="118"/>
      <c r="F30" s="120"/>
      <c r="G30" s="118"/>
      <c r="H30" s="119"/>
      <c r="I30" s="118"/>
      <c r="J30" s="120"/>
      <c r="K30" s="118"/>
      <c r="L30" s="119"/>
      <c r="M30" s="118"/>
      <c r="N30" s="120"/>
      <c r="O30" s="118"/>
      <c r="P30" s="119"/>
      <c r="Q30" s="118"/>
      <c r="R30" s="120"/>
      <c r="S30" s="131" t="s">
        <v>163</v>
      </c>
      <c r="T30" s="122" t="s">
        <v>164</v>
      </c>
      <c r="U30" s="123" t="s">
        <v>27</v>
      </c>
      <c r="V30" s="155"/>
      <c r="W30" s="119"/>
      <c r="X30" s="154"/>
      <c r="Y30" s="120"/>
      <c r="Z30" s="154"/>
      <c r="AA30" s="119"/>
      <c r="AB30" s="154"/>
      <c r="AC30" s="120"/>
      <c r="AD30" s="154"/>
      <c r="AE30" s="119"/>
      <c r="AF30" s="154"/>
      <c r="AG30" s="120"/>
      <c r="AH30" s="131" t="s">
        <v>163</v>
      </c>
      <c r="AI30" s="122" t="s">
        <v>164</v>
      </c>
      <c r="AJ30" s="123" t="s">
        <v>27</v>
      </c>
    </row>
    <row r="31" spans="1:36">
      <c r="A31" s="130"/>
      <c r="B31" s="121" t="s">
        <v>165</v>
      </c>
      <c r="C31" s="125">
        <v>4.2</v>
      </c>
      <c r="D31" s="119">
        <v>2946</v>
      </c>
      <c r="E31" s="118">
        <v>3.3</v>
      </c>
      <c r="F31" s="120">
        <v>2649</v>
      </c>
      <c r="G31" s="118">
        <v>3.7</v>
      </c>
      <c r="H31" s="119">
        <v>1148</v>
      </c>
      <c r="I31" s="118">
        <v>3.2</v>
      </c>
      <c r="J31" s="120">
        <v>964</v>
      </c>
      <c r="K31" s="118">
        <v>3</v>
      </c>
      <c r="L31" s="119">
        <v>1233</v>
      </c>
      <c r="M31" s="118">
        <v>2.9</v>
      </c>
      <c r="N31" s="120">
        <v>1075</v>
      </c>
      <c r="O31" s="118">
        <v>3.7</v>
      </c>
      <c r="P31" s="119">
        <v>905</v>
      </c>
      <c r="Q31" s="118">
        <v>3.8</v>
      </c>
      <c r="R31" s="120">
        <v>848</v>
      </c>
      <c r="S31" s="131" t="s">
        <v>166</v>
      </c>
      <c r="T31" s="122"/>
      <c r="U31" s="123"/>
      <c r="V31" s="155">
        <v>4.5</v>
      </c>
      <c r="W31" s="119">
        <v>314</v>
      </c>
      <c r="X31" s="154">
        <v>4.5</v>
      </c>
      <c r="Y31" s="120">
        <v>331</v>
      </c>
      <c r="Z31" s="154">
        <v>3.9</v>
      </c>
      <c r="AA31" s="119">
        <v>1100</v>
      </c>
      <c r="AB31" s="154">
        <v>3.2</v>
      </c>
      <c r="AC31" s="120">
        <v>797</v>
      </c>
      <c r="AD31" s="154">
        <v>3.8</v>
      </c>
      <c r="AE31" s="119">
        <v>2578</v>
      </c>
      <c r="AF31" s="154">
        <v>2.9</v>
      </c>
      <c r="AG31" s="120">
        <v>2200</v>
      </c>
      <c r="AH31" s="131" t="s">
        <v>166</v>
      </c>
      <c r="AI31" s="122"/>
      <c r="AJ31" s="123"/>
    </row>
    <row r="32" spans="1:36">
      <c r="A32" s="133" t="s">
        <v>167</v>
      </c>
      <c r="B32" s="121" t="s">
        <v>168</v>
      </c>
      <c r="C32" s="125"/>
      <c r="D32" s="126"/>
      <c r="E32" s="118"/>
      <c r="F32" s="127"/>
      <c r="G32" s="118"/>
      <c r="H32" s="126"/>
      <c r="I32" s="118"/>
      <c r="J32" s="127"/>
      <c r="K32" s="118"/>
      <c r="L32" s="126"/>
      <c r="M32" s="118"/>
      <c r="N32" s="127"/>
      <c r="O32" s="118"/>
      <c r="P32" s="126"/>
      <c r="Q32" s="118"/>
      <c r="R32" s="127"/>
      <c r="S32" s="131" t="s">
        <v>169</v>
      </c>
      <c r="T32" s="122" t="s">
        <v>170</v>
      </c>
      <c r="U32" s="129" t="s">
        <v>171</v>
      </c>
      <c r="V32" s="155"/>
      <c r="W32" s="126"/>
      <c r="X32" s="154"/>
      <c r="Y32" s="127"/>
      <c r="Z32" s="154"/>
      <c r="AA32" s="126"/>
      <c r="AB32" s="154"/>
      <c r="AC32" s="127"/>
      <c r="AD32" s="154"/>
      <c r="AE32" s="126"/>
      <c r="AF32" s="154"/>
      <c r="AG32" s="127"/>
      <c r="AH32" s="131" t="s">
        <v>169</v>
      </c>
      <c r="AI32" s="122" t="s">
        <v>170</v>
      </c>
      <c r="AJ32" s="129" t="s">
        <v>171</v>
      </c>
    </row>
    <row r="33" spans="1:36">
      <c r="A33" s="133"/>
      <c r="B33" s="121" t="s">
        <v>172</v>
      </c>
      <c r="C33" s="125" t="s">
        <v>139</v>
      </c>
      <c r="D33" s="126" t="s">
        <v>139</v>
      </c>
      <c r="E33" s="118" t="s">
        <v>139</v>
      </c>
      <c r="F33" s="127" t="s">
        <v>139</v>
      </c>
      <c r="G33" s="118">
        <v>0.2</v>
      </c>
      <c r="H33" s="126">
        <v>70</v>
      </c>
      <c r="I33" s="118">
        <v>0</v>
      </c>
      <c r="J33" s="254">
        <v>0</v>
      </c>
      <c r="K33" s="118" t="s">
        <v>139</v>
      </c>
      <c r="L33" s="126" t="s">
        <v>139</v>
      </c>
      <c r="M33" s="118" t="s">
        <v>139</v>
      </c>
      <c r="N33" s="127" t="s">
        <v>139</v>
      </c>
      <c r="O33" s="118" t="s">
        <v>139</v>
      </c>
      <c r="P33" s="126" t="s">
        <v>139</v>
      </c>
      <c r="Q33" s="118" t="s">
        <v>139</v>
      </c>
      <c r="R33" s="127" t="s">
        <v>139</v>
      </c>
      <c r="S33" s="131" t="s">
        <v>173</v>
      </c>
      <c r="T33" s="122"/>
      <c r="U33" s="129"/>
      <c r="V33" s="155">
        <v>1.6</v>
      </c>
      <c r="W33" s="126">
        <v>114</v>
      </c>
      <c r="X33" s="154">
        <v>0</v>
      </c>
      <c r="Y33" s="254">
        <v>0</v>
      </c>
      <c r="Z33" s="154" t="s">
        <v>139</v>
      </c>
      <c r="AA33" s="126" t="s">
        <v>139</v>
      </c>
      <c r="AB33" s="154" t="s">
        <v>139</v>
      </c>
      <c r="AC33" s="127" t="s">
        <v>139</v>
      </c>
      <c r="AD33" s="154" t="s">
        <v>139</v>
      </c>
      <c r="AE33" s="126" t="s">
        <v>139</v>
      </c>
      <c r="AF33" s="154" t="s">
        <v>139</v>
      </c>
      <c r="AG33" s="127" t="s">
        <v>139</v>
      </c>
      <c r="AH33" s="131" t="s">
        <v>173</v>
      </c>
      <c r="AI33" s="122"/>
      <c r="AJ33" s="129"/>
    </row>
    <row r="34" spans="1:36">
      <c r="A34" s="133">
        <v>85</v>
      </c>
      <c r="B34" s="121" t="s">
        <v>20</v>
      </c>
      <c r="C34" s="125">
        <v>3.4</v>
      </c>
      <c r="D34" s="126">
        <v>2377</v>
      </c>
      <c r="E34" s="118">
        <v>3.9</v>
      </c>
      <c r="F34" s="127">
        <v>3102</v>
      </c>
      <c r="G34" s="118">
        <v>3</v>
      </c>
      <c r="H34" s="126">
        <v>942</v>
      </c>
      <c r="I34" s="118">
        <v>4.0999999999999996</v>
      </c>
      <c r="J34" s="127">
        <v>1214</v>
      </c>
      <c r="K34" s="118">
        <v>2.2000000000000002</v>
      </c>
      <c r="L34" s="126">
        <v>897</v>
      </c>
      <c r="M34" s="118">
        <v>3.6</v>
      </c>
      <c r="N34" s="127">
        <v>1335</v>
      </c>
      <c r="O34" s="118">
        <v>6.6</v>
      </c>
      <c r="P34" s="126">
        <v>1620</v>
      </c>
      <c r="Q34" s="118">
        <v>3.4</v>
      </c>
      <c r="R34" s="127">
        <v>768</v>
      </c>
      <c r="S34" s="131" t="s">
        <v>21</v>
      </c>
      <c r="T34" s="122">
        <v>85</v>
      </c>
      <c r="U34" s="129" t="s">
        <v>23</v>
      </c>
      <c r="V34" s="155">
        <v>7.7</v>
      </c>
      <c r="W34" s="126">
        <v>533</v>
      </c>
      <c r="X34" s="154">
        <v>4.4000000000000004</v>
      </c>
      <c r="Y34" s="127">
        <v>328</v>
      </c>
      <c r="Z34" s="154">
        <v>2.8</v>
      </c>
      <c r="AA34" s="126">
        <v>784</v>
      </c>
      <c r="AB34" s="154">
        <v>3.3</v>
      </c>
      <c r="AC34" s="127">
        <v>815</v>
      </c>
      <c r="AD34" s="154">
        <v>2.7</v>
      </c>
      <c r="AE34" s="126">
        <v>1825</v>
      </c>
      <c r="AF34" s="154">
        <v>2.6</v>
      </c>
      <c r="AG34" s="127">
        <v>2002</v>
      </c>
      <c r="AH34" s="131" t="s">
        <v>21</v>
      </c>
      <c r="AI34" s="122">
        <v>85</v>
      </c>
      <c r="AJ34" s="129" t="s">
        <v>23</v>
      </c>
    </row>
    <row r="35" spans="1:36">
      <c r="A35" s="133" t="s">
        <v>18</v>
      </c>
      <c r="B35" s="121" t="s">
        <v>16</v>
      </c>
      <c r="C35" s="125">
        <v>6.1</v>
      </c>
      <c r="D35" s="126">
        <v>4268</v>
      </c>
      <c r="E35" s="118">
        <v>9.6</v>
      </c>
      <c r="F35" s="127">
        <v>7651</v>
      </c>
      <c r="G35" s="118">
        <v>6.8</v>
      </c>
      <c r="H35" s="126">
        <v>2118</v>
      </c>
      <c r="I35" s="118">
        <v>10.9</v>
      </c>
      <c r="J35" s="127">
        <v>3248</v>
      </c>
      <c r="K35" s="118">
        <v>5.4</v>
      </c>
      <c r="L35" s="126">
        <v>2213</v>
      </c>
      <c r="M35" s="118">
        <v>7.5</v>
      </c>
      <c r="N35" s="127">
        <v>2750</v>
      </c>
      <c r="O35" s="118">
        <v>7.6</v>
      </c>
      <c r="P35" s="126">
        <v>1861</v>
      </c>
      <c r="Q35" s="118">
        <v>12.3</v>
      </c>
      <c r="R35" s="127">
        <v>2790</v>
      </c>
      <c r="S35" s="131" t="s">
        <v>174</v>
      </c>
      <c r="T35" s="122" t="s">
        <v>175</v>
      </c>
      <c r="U35" s="129" t="s">
        <v>19</v>
      </c>
      <c r="V35" s="155">
        <v>7.1</v>
      </c>
      <c r="W35" s="126">
        <v>490</v>
      </c>
      <c r="X35" s="154">
        <v>10.1</v>
      </c>
      <c r="Y35" s="127">
        <v>745</v>
      </c>
      <c r="Z35" s="154">
        <v>5.2</v>
      </c>
      <c r="AA35" s="126">
        <v>1479</v>
      </c>
      <c r="AB35" s="154">
        <v>8.6</v>
      </c>
      <c r="AC35" s="127">
        <v>2155</v>
      </c>
      <c r="AD35" s="154">
        <v>5.4</v>
      </c>
      <c r="AE35" s="126">
        <v>3685</v>
      </c>
      <c r="AF35" s="154">
        <v>8.3000000000000007</v>
      </c>
      <c r="AG35" s="127">
        <v>6427</v>
      </c>
      <c r="AH35" s="131" t="s">
        <v>174</v>
      </c>
      <c r="AI35" s="122" t="s">
        <v>175</v>
      </c>
      <c r="AJ35" s="129" t="s">
        <v>19</v>
      </c>
    </row>
    <row r="36" spans="1:36">
      <c r="A36" s="130" t="s">
        <v>14</v>
      </c>
      <c r="B36" s="121" t="s">
        <v>12</v>
      </c>
      <c r="C36" s="125">
        <v>2.4</v>
      </c>
      <c r="D36" s="126">
        <v>1668</v>
      </c>
      <c r="E36" s="118">
        <v>4.2</v>
      </c>
      <c r="F36" s="127">
        <v>3300</v>
      </c>
      <c r="G36" s="118">
        <v>2</v>
      </c>
      <c r="H36" s="126">
        <v>632</v>
      </c>
      <c r="I36" s="118">
        <v>3.4</v>
      </c>
      <c r="J36" s="127">
        <v>1005</v>
      </c>
      <c r="K36" s="118">
        <v>1.9</v>
      </c>
      <c r="L36" s="126">
        <v>760</v>
      </c>
      <c r="M36" s="118">
        <v>2.7</v>
      </c>
      <c r="N36" s="127">
        <v>976</v>
      </c>
      <c r="O36" s="118">
        <v>2.1</v>
      </c>
      <c r="P36" s="126">
        <v>510</v>
      </c>
      <c r="Q36" s="118">
        <v>3.8</v>
      </c>
      <c r="R36" s="127">
        <v>858</v>
      </c>
      <c r="S36" s="131" t="s">
        <v>13</v>
      </c>
      <c r="T36" s="122" t="s">
        <v>176</v>
      </c>
      <c r="U36" s="123" t="s">
        <v>15</v>
      </c>
      <c r="V36" s="155">
        <v>2.6</v>
      </c>
      <c r="W36" s="126">
        <v>183</v>
      </c>
      <c r="X36" s="154">
        <v>4.9000000000000004</v>
      </c>
      <c r="Y36" s="127">
        <v>361</v>
      </c>
      <c r="Z36" s="154">
        <v>2.4</v>
      </c>
      <c r="AA36" s="126">
        <v>689</v>
      </c>
      <c r="AB36" s="154">
        <v>3.5</v>
      </c>
      <c r="AC36" s="127">
        <v>880</v>
      </c>
      <c r="AD36" s="154">
        <v>2.6</v>
      </c>
      <c r="AE36" s="126">
        <v>1801</v>
      </c>
      <c r="AF36" s="154">
        <v>7.4</v>
      </c>
      <c r="AG36" s="127">
        <v>5683</v>
      </c>
      <c r="AH36" s="131" t="s">
        <v>13</v>
      </c>
      <c r="AI36" s="122" t="s">
        <v>176</v>
      </c>
      <c r="AJ36" s="123" t="s">
        <v>15</v>
      </c>
    </row>
    <row r="37" spans="1:36">
      <c r="A37" s="130" t="s">
        <v>177</v>
      </c>
      <c r="B37" s="121" t="s">
        <v>178</v>
      </c>
      <c r="C37" s="125"/>
      <c r="D37" s="126"/>
      <c r="E37" s="118"/>
      <c r="F37" s="127"/>
      <c r="G37" s="118"/>
      <c r="H37" s="126"/>
      <c r="I37" s="118"/>
      <c r="J37" s="127"/>
      <c r="K37" s="118"/>
      <c r="L37" s="126"/>
      <c r="M37" s="118"/>
      <c r="N37" s="127"/>
      <c r="O37" s="118"/>
      <c r="P37" s="126"/>
      <c r="Q37" s="118"/>
      <c r="R37" s="127"/>
      <c r="S37" s="131" t="s">
        <v>179</v>
      </c>
      <c r="T37" s="134" t="s">
        <v>180</v>
      </c>
      <c r="U37" s="129" t="s">
        <v>181</v>
      </c>
      <c r="V37" s="155"/>
      <c r="W37" s="126"/>
      <c r="X37" s="154"/>
      <c r="Y37" s="127"/>
      <c r="Z37" s="154"/>
      <c r="AA37" s="126"/>
      <c r="AB37" s="154"/>
      <c r="AC37" s="127"/>
      <c r="AD37" s="154"/>
      <c r="AE37" s="126"/>
      <c r="AF37" s="154"/>
      <c r="AG37" s="127"/>
      <c r="AH37" s="131" t="s">
        <v>179</v>
      </c>
      <c r="AI37" s="134" t="s">
        <v>180</v>
      </c>
      <c r="AJ37" s="129" t="s">
        <v>181</v>
      </c>
    </row>
    <row r="38" spans="1:36">
      <c r="A38" s="130"/>
      <c r="B38" s="121" t="s">
        <v>182</v>
      </c>
      <c r="C38" s="125">
        <v>3.9</v>
      </c>
      <c r="D38" s="126">
        <v>2693</v>
      </c>
      <c r="E38" s="118">
        <v>4.5999999999999996</v>
      </c>
      <c r="F38" s="127">
        <v>3632</v>
      </c>
      <c r="G38" s="118">
        <v>3.9</v>
      </c>
      <c r="H38" s="126">
        <v>1216</v>
      </c>
      <c r="I38" s="118">
        <v>4.3</v>
      </c>
      <c r="J38" s="127">
        <v>1277</v>
      </c>
      <c r="K38" s="118">
        <v>3</v>
      </c>
      <c r="L38" s="126">
        <v>1244</v>
      </c>
      <c r="M38" s="118">
        <v>3.3</v>
      </c>
      <c r="N38" s="127">
        <v>1232</v>
      </c>
      <c r="O38" s="118">
        <v>6.1</v>
      </c>
      <c r="P38" s="126">
        <v>1482</v>
      </c>
      <c r="Q38" s="118">
        <v>3.6</v>
      </c>
      <c r="R38" s="127">
        <v>816</v>
      </c>
      <c r="S38" s="131" t="s">
        <v>183</v>
      </c>
      <c r="T38" s="135"/>
      <c r="U38" s="129"/>
      <c r="V38" s="155">
        <v>5</v>
      </c>
      <c r="W38" s="126">
        <v>345</v>
      </c>
      <c r="X38" s="154">
        <v>4.3</v>
      </c>
      <c r="Y38" s="127">
        <v>317</v>
      </c>
      <c r="Z38" s="154">
        <v>4.2</v>
      </c>
      <c r="AA38" s="126">
        <v>1188</v>
      </c>
      <c r="AB38" s="154">
        <v>5.0999999999999996</v>
      </c>
      <c r="AC38" s="127">
        <v>1277</v>
      </c>
      <c r="AD38" s="154">
        <v>4.4000000000000004</v>
      </c>
      <c r="AE38" s="126">
        <v>3012</v>
      </c>
      <c r="AF38" s="154">
        <v>3.8</v>
      </c>
      <c r="AG38" s="127">
        <v>2969</v>
      </c>
      <c r="AH38" s="163" t="s">
        <v>183</v>
      </c>
      <c r="AI38" s="135"/>
      <c r="AJ38" s="129"/>
    </row>
    <row r="39" spans="1:36" ht="13.5" thickBot="1">
      <c r="A39" s="136"/>
      <c r="B39" s="137"/>
      <c r="C39" s="138"/>
      <c r="D39" s="139"/>
      <c r="E39" s="140"/>
      <c r="F39" s="141"/>
      <c r="G39" s="138"/>
      <c r="H39" s="139"/>
      <c r="I39" s="140"/>
      <c r="J39" s="141"/>
      <c r="K39" s="138"/>
      <c r="L39" s="139"/>
      <c r="M39" s="140"/>
      <c r="N39" s="141"/>
      <c r="O39" s="138"/>
      <c r="P39" s="139"/>
      <c r="Q39" s="140"/>
      <c r="R39" s="141"/>
      <c r="S39" s="142"/>
      <c r="T39" s="143"/>
      <c r="U39" s="144"/>
      <c r="V39" s="166"/>
      <c r="W39" s="167"/>
      <c r="X39" s="168"/>
      <c r="Y39" s="169"/>
      <c r="Z39" s="166"/>
      <c r="AA39" s="167"/>
      <c r="AB39" s="168"/>
      <c r="AC39" s="169"/>
      <c r="AD39" s="166"/>
      <c r="AE39" s="167"/>
      <c r="AF39" s="168"/>
      <c r="AG39" s="169"/>
      <c r="AH39" s="170"/>
      <c r="AI39" s="171"/>
      <c r="AJ39" s="172"/>
    </row>
    <row r="40" spans="1:36" ht="13.5" thickTop="1">
      <c r="V40" s="173" t="s">
        <v>191</v>
      </c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174"/>
      <c r="AJ40" s="175" t="s">
        <v>192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50"/>
  <sheetViews>
    <sheetView rightToLeft="1" zoomScale="85" zoomScaleNormal="85" workbookViewId="0">
      <selection activeCell="B44" sqref="B44:B50"/>
    </sheetView>
  </sheetViews>
  <sheetFormatPr defaultRowHeight="12.75"/>
  <sheetData>
    <row r="1" spans="1:36" ht="15.75">
      <c r="A1" s="58" t="s">
        <v>95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60"/>
      <c r="U1" s="61" t="s">
        <v>96</v>
      </c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60"/>
      <c r="AJ1" s="61" t="s">
        <v>184</v>
      </c>
    </row>
    <row r="2" spans="1:36" ht="15.75" thickBot="1">
      <c r="A2" s="62">
        <v>2016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4"/>
      <c r="T2" s="64"/>
      <c r="U2" s="6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6"/>
      <c r="AI2" s="146"/>
      <c r="AJ2" s="147"/>
    </row>
    <row r="3" spans="1:36" ht="13.5" thickTop="1">
      <c r="A3" s="66"/>
      <c r="B3" s="66"/>
      <c r="C3" s="67" t="s">
        <v>97</v>
      </c>
      <c r="D3" s="68"/>
      <c r="E3" s="68"/>
      <c r="F3" s="69"/>
      <c r="G3" s="67" t="s">
        <v>98</v>
      </c>
      <c r="H3" s="68"/>
      <c r="I3" s="68"/>
      <c r="J3" s="69"/>
      <c r="K3" s="67" t="s">
        <v>99</v>
      </c>
      <c r="L3" s="68"/>
      <c r="M3" s="68"/>
      <c r="N3" s="69"/>
      <c r="O3" s="67" t="s">
        <v>100</v>
      </c>
      <c r="P3" s="68"/>
      <c r="Q3" s="68"/>
      <c r="R3" s="70"/>
      <c r="S3" s="71"/>
      <c r="T3" s="72"/>
      <c r="U3" s="73"/>
      <c r="V3" s="67" t="s">
        <v>185</v>
      </c>
      <c r="W3" s="68"/>
      <c r="X3" s="68"/>
      <c r="Y3" s="69"/>
      <c r="Z3" s="67" t="s">
        <v>186</v>
      </c>
      <c r="AA3" s="68"/>
      <c r="AB3" s="68"/>
      <c r="AC3" s="69"/>
      <c r="AD3" s="67" t="s">
        <v>187</v>
      </c>
      <c r="AE3" s="68"/>
      <c r="AF3" s="68"/>
      <c r="AG3" s="69"/>
      <c r="AH3" s="71"/>
      <c r="AI3" s="72"/>
      <c r="AJ3" s="73"/>
    </row>
    <row r="4" spans="1:36">
      <c r="A4" s="66"/>
      <c r="B4" s="66"/>
      <c r="C4" s="74" t="s">
        <v>101</v>
      </c>
      <c r="D4" s="75"/>
      <c r="E4" s="75"/>
      <c r="F4" s="76"/>
      <c r="G4" s="74" t="s">
        <v>102</v>
      </c>
      <c r="H4" s="75"/>
      <c r="I4" s="75"/>
      <c r="J4" s="76"/>
      <c r="K4" s="74" t="s">
        <v>103</v>
      </c>
      <c r="L4" s="75"/>
      <c r="M4" s="75"/>
      <c r="N4" s="76"/>
      <c r="O4" s="74" t="s">
        <v>104</v>
      </c>
      <c r="P4" s="75"/>
      <c r="Q4" s="75"/>
      <c r="R4" s="76"/>
      <c r="S4" s="71"/>
      <c r="T4" s="72"/>
      <c r="U4" s="73"/>
      <c r="V4" s="74" t="s">
        <v>188</v>
      </c>
      <c r="W4" s="75"/>
      <c r="X4" s="75"/>
      <c r="Y4" s="76"/>
      <c r="Z4" s="74" t="s">
        <v>189</v>
      </c>
      <c r="AA4" s="75"/>
      <c r="AB4" s="75"/>
      <c r="AC4" s="76"/>
      <c r="AD4" s="74" t="s">
        <v>190</v>
      </c>
      <c r="AE4" s="75"/>
      <c r="AF4" s="75"/>
      <c r="AG4" s="76"/>
      <c r="AH4" s="71"/>
      <c r="AI4" s="72"/>
      <c r="AJ4" s="73"/>
    </row>
    <row r="5" spans="1:36">
      <c r="A5" s="77"/>
      <c r="B5" s="78"/>
      <c r="C5" s="79" t="s">
        <v>105</v>
      </c>
      <c r="D5" s="80"/>
      <c r="E5" s="81" t="s">
        <v>106</v>
      </c>
      <c r="F5" s="68"/>
      <c r="G5" s="79" t="s">
        <v>105</v>
      </c>
      <c r="H5" s="80"/>
      <c r="I5" s="81" t="s">
        <v>106</v>
      </c>
      <c r="J5" s="68"/>
      <c r="K5" s="79" t="s">
        <v>105</v>
      </c>
      <c r="L5" s="80"/>
      <c r="M5" s="81" t="s">
        <v>106</v>
      </c>
      <c r="N5" s="68"/>
      <c r="O5" s="79" t="s">
        <v>105</v>
      </c>
      <c r="P5" s="80"/>
      <c r="Q5" s="81" t="s">
        <v>106</v>
      </c>
      <c r="R5" s="68"/>
      <c r="S5" s="82"/>
      <c r="T5" s="71"/>
      <c r="U5" s="78"/>
      <c r="V5" s="79" t="s">
        <v>105</v>
      </c>
      <c r="W5" s="80"/>
      <c r="X5" s="81" t="s">
        <v>106</v>
      </c>
      <c r="Y5" s="68"/>
      <c r="Z5" s="79" t="s">
        <v>105</v>
      </c>
      <c r="AA5" s="80"/>
      <c r="AB5" s="81" t="s">
        <v>106</v>
      </c>
      <c r="AC5" s="68"/>
      <c r="AD5" s="79" t="s">
        <v>105</v>
      </c>
      <c r="AE5" s="80"/>
      <c r="AF5" s="81" t="s">
        <v>106</v>
      </c>
      <c r="AG5" s="68"/>
      <c r="AH5" s="71"/>
      <c r="AI5" s="72"/>
      <c r="AJ5" s="73"/>
    </row>
    <row r="6" spans="1:36">
      <c r="A6" s="77"/>
      <c r="B6" s="77"/>
      <c r="C6" s="85"/>
      <c r="D6" s="86"/>
      <c r="E6" s="79" t="s">
        <v>107</v>
      </c>
      <c r="F6" s="68"/>
      <c r="G6" s="85" t="s">
        <v>240</v>
      </c>
      <c r="H6" s="86"/>
      <c r="I6" s="79" t="s">
        <v>107</v>
      </c>
      <c r="J6" s="68"/>
      <c r="K6" s="85" t="s">
        <v>240</v>
      </c>
      <c r="L6" s="86"/>
      <c r="M6" s="79" t="s">
        <v>107</v>
      </c>
      <c r="N6" s="68"/>
      <c r="O6" s="85" t="s">
        <v>240</v>
      </c>
      <c r="P6" s="86"/>
      <c r="Q6" s="79" t="s">
        <v>107</v>
      </c>
      <c r="R6" s="68"/>
      <c r="S6" s="71"/>
      <c r="T6" s="72"/>
      <c r="U6" s="73"/>
      <c r="V6" s="83"/>
      <c r="W6" s="84"/>
      <c r="X6" s="79" t="s">
        <v>107</v>
      </c>
      <c r="Y6" s="68"/>
      <c r="Z6" s="83"/>
      <c r="AA6" s="84"/>
      <c r="AB6" s="79" t="s">
        <v>107</v>
      </c>
      <c r="AC6" s="68"/>
      <c r="AD6" s="83"/>
      <c r="AE6" s="84"/>
      <c r="AF6" s="79" t="s">
        <v>107</v>
      </c>
      <c r="AG6" s="68"/>
      <c r="AH6" s="71"/>
      <c r="AI6" s="72"/>
      <c r="AJ6" s="73"/>
    </row>
    <row r="7" spans="1:36">
      <c r="A7" s="77"/>
      <c r="B7" s="77"/>
      <c r="C7" s="85" t="s">
        <v>108</v>
      </c>
      <c r="D7" s="86"/>
      <c r="E7" s="79" t="s">
        <v>109</v>
      </c>
      <c r="F7" s="87"/>
      <c r="G7" s="85" t="s">
        <v>108</v>
      </c>
      <c r="H7" s="86"/>
      <c r="I7" s="79" t="s">
        <v>109</v>
      </c>
      <c r="J7" s="87"/>
      <c r="K7" s="85" t="s">
        <v>108</v>
      </c>
      <c r="L7" s="86"/>
      <c r="M7" s="79" t="s">
        <v>109</v>
      </c>
      <c r="N7" s="87"/>
      <c r="O7" s="85" t="s">
        <v>108</v>
      </c>
      <c r="P7" s="86"/>
      <c r="Q7" s="79" t="s">
        <v>109</v>
      </c>
      <c r="R7" s="87"/>
      <c r="S7" s="82"/>
      <c r="T7" s="71"/>
      <c r="U7" s="73"/>
      <c r="V7" s="85" t="s">
        <v>108</v>
      </c>
      <c r="W7" s="86"/>
      <c r="X7" s="79" t="s">
        <v>109</v>
      </c>
      <c r="Y7" s="87"/>
      <c r="Z7" s="85" t="s">
        <v>108</v>
      </c>
      <c r="AA7" s="86"/>
      <c r="AB7" s="79" t="s">
        <v>109</v>
      </c>
      <c r="AC7" s="87"/>
      <c r="AD7" s="85" t="s">
        <v>108</v>
      </c>
      <c r="AE7" s="86"/>
      <c r="AF7" s="79" t="s">
        <v>109</v>
      </c>
      <c r="AG7" s="87"/>
      <c r="AH7" s="71"/>
      <c r="AI7" s="72"/>
      <c r="AJ7" s="73"/>
    </row>
    <row r="8" spans="1:36">
      <c r="A8" s="77" t="s">
        <v>110</v>
      </c>
      <c r="B8" s="77" t="s">
        <v>111</v>
      </c>
      <c r="C8" s="251"/>
      <c r="D8" s="86"/>
      <c r="E8" s="68" t="s">
        <v>112</v>
      </c>
      <c r="F8" s="68"/>
      <c r="G8" s="251" t="s">
        <v>240</v>
      </c>
      <c r="H8" s="86"/>
      <c r="I8" s="68" t="s">
        <v>112</v>
      </c>
      <c r="J8" s="68"/>
      <c r="K8" s="251" t="s">
        <v>240</v>
      </c>
      <c r="L8" s="86"/>
      <c r="M8" s="68" t="s">
        <v>112</v>
      </c>
      <c r="N8" s="68"/>
      <c r="O8" s="251" t="s">
        <v>240</v>
      </c>
      <c r="P8" s="86"/>
      <c r="Q8" s="68" t="s">
        <v>112</v>
      </c>
      <c r="R8" s="68"/>
      <c r="S8" s="71" t="s">
        <v>113</v>
      </c>
      <c r="T8" s="72" t="s">
        <v>114</v>
      </c>
      <c r="U8" s="73" t="s">
        <v>92</v>
      </c>
      <c r="V8" s="88"/>
      <c r="W8" s="84"/>
      <c r="X8" s="68" t="s">
        <v>112</v>
      </c>
      <c r="Y8" s="68"/>
      <c r="Z8" s="88"/>
      <c r="AA8" s="84"/>
      <c r="AB8" s="68" t="s">
        <v>112</v>
      </c>
      <c r="AC8" s="68"/>
      <c r="AD8" s="88"/>
      <c r="AE8" s="84"/>
      <c r="AF8" s="68" t="s">
        <v>112</v>
      </c>
      <c r="AG8" s="68"/>
      <c r="AH8" s="71" t="s">
        <v>113</v>
      </c>
      <c r="AI8" s="72" t="s">
        <v>114</v>
      </c>
      <c r="AJ8" s="73" t="s">
        <v>92</v>
      </c>
    </row>
    <row r="9" spans="1:36">
      <c r="A9" s="77" t="s">
        <v>115</v>
      </c>
      <c r="B9" s="66"/>
      <c r="C9" s="252"/>
      <c r="D9" s="92"/>
      <c r="E9" s="91" t="s">
        <v>116</v>
      </c>
      <c r="F9" s="92"/>
      <c r="G9" s="252" t="s">
        <v>240</v>
      </c>
      <c r="H9" s="92"/>
      <c r="I9" s="91" t="s">
        <v>116</v>
      </c>
      <c r="J9" s="92"/>
      <c r="K9" s="252" t="s">
        <v>240</v>
      </c>
      <c r="L9" s="92"/>
      <c r="M9" s="91" t="s">
        <v>116</v>
      </c>
      <c r="N9" s="92"/>
      <c r="O9" s="252" t="s">
        <v>240</v>
      </c>
      <c r="P9" s="92"/>
      <c r="Q9" s="91" t="s">
        <v>116</v>
      </c>
      <c r="R9" s="92"/>
      <c r="S9" s="71"/>
      <c r="T9" s="72" t="s">
        <v>117</v>
      </c>
      <c r="U9" s="73" t="s">
        <v>118</v>
      </c>
      <c r="V9" s="89"/>
      <c r="W9" s="90"/>
      <c r="X9" s="91" t="s">
        <v>116</v>
      </c>
      <c r="Y9" s="92"/>
      <c r="Z9" s="89"/>
      <c r="AA9" s="90"/>
      <c r="AB9" s="91" t="s">
        <v>116</v>
      </c>
      <c r="AC9" s="92"/>
      <c r="AD9" s="89"/>
      <c r="AE9" s="90"/>
      <c r="AF9" s="91" t="s">
        <v>116</v>
      </c>
      <c r="AG9" s="92"/>
      <c r="AH9" s="71"/>
      <c r="AI9" s="72" t="s">
        <v>117</v>
      </c>
      <c r="AJ9" s="73" t="s">
        <v>118</v>
      </c>
    </row>
    <row r="10" spans="1:36">
      <c r="A10" s="93"/>
      <c r="B10" s="94"/>
      <c r="C10" s="95" t="s">
        <v>119</v>
      </c>
      <c r="D10" s="96" t="s">
        <v>120</v>
      </c>
      <c r="E10" s="95" t="s">
        <v>119</v>
      </c>
      <c r="F10" s="96" t="s">
        <v>120</v>
      </c>
      <c r="G10" s="95" t="s">
        <v>119</v>
      </c>
      <c r="H10" s="96" t="s">
        <v>120</v>
      </c>
      <c r="I10" s="95" t="s">
        <v>119</v>
      </c>
      <c r="J10" s="96" t="s">
        <v>120</v>
      </c>
      <c r="K10" s="95" t="s">
        <v>119</v>
      </c>
      <c r="L10" s="96" t="s">
        <v>120</v>
      </c>
      <c r="M10" s="95" t="s">
        <v>119</v>
      </c>
      <c r="N10" s="96" t="s">
        <v>120</v>
      </c>
      <c r="O10" s="95" t="s">
        <v>119</v>
      </c>
      <c r="P10" s="96" t="s">
        <v>120</v>
      </c>
      <c r="Q10" s="95" t="s">
        <v>119</v>
      </c>
      <c r="R10" s="96" t="s">
        <v>120</v>
      </c>
      <c r="S10" s="71"/>
      <c r="T10" s="72"/>
      <c r="U10" s="73" t="s">
        <v>121</v>
      </c>
      <c r="V10" s="95" t="s">
        <v>119</v>
      </c>
      <c r="W10" s="96" t="s">
        <v>120</v>
      </c>
      <c r="X10" s="95" t="s">
        <v>119</v>
      </c>
      <c r="Y10" s="96" t="s">
        <v>120</v>
      </c>
      <c r="Z10" s="95" t="s">
        <v>119</v>
      </c>
      <c r="AA10" s="96" t="s">
        <v>120</v>
      </c>
      <c r="AB10" s="95" t="s">
        <v>119</v>
      </c>
      <c r="AC10" s="96" t="s">
        <v>120</v>
      </c>
      <c r="AD10" s="95" t="s">
        <v>119</v>
      </c>
      <c r="AE10" s="96" t="s">
        <v>120</v>
      </c>
      <c r="AF10" s="95" t="s">
        <v>119</v>
      </c>
      <c r="AG10" s="96" t="s">
        <v>120</v>
      </c>
      <c r="AH10" s="71"/>
      <c r="AI10" s="72"/>
      <c r="AJ10" s="73" t="s">
        <v>121</v>
      </c>
    </row>
    <row r="11" spans="1:36">
      <c r="A11" s="66"/>
      <c r="B11" s="66"/>
      <c r="C11" s="94"/>
      <c r="D11" s="97" t="s">
        <v>122</v>
      </c>
      <c r="E11" s="94"/>
      <c r="F11" s="97" t="s">
        <v>122</v>
      </c>
      <c r="G11" s="94"/>
      <c r="H11" s="97" t="s">
        <v>122</v>
      </c>
      <c r="I11" s="94"/>
      <c r="J11" s="97" t="s">
        <v>122</v>
      </c>
      <c r="K11" s="94"/>
      <c r="L11" s="97" t="s">
        <v>122</v>
      </c>
      <c r="M11" s="94"/>
      <c r="N11" s="97" t="s">
        <v>122</v>
      </c>
      <c r="O11" s="94"/>
      <c r="P11" s="97" t="s">
        <v>122</v>
      </c>
      <c r="Q11" s="94"/>
      <c r="R11" s="97" t="s">
        <v>122</v>
      </c>
      <c r="S11" s="94"/>
      <c r="T11" s="98"/>
      <c r="U11" s="99"/>
      <c r="V11" s="94"/>
      <c r="W11" s="97" t="s">
        <v>122</v>
      </c>
      <c r="X11" s="94"/>
      <c r="Y11" s="97" t="s">
        <v>122</v>
      </c>
      <c r="Z11" s="94"/>
      <c r="AA11" s="97" t="s">
        <v>122</v>
      </c>
      <c r="AB11" s="94"/>
      <c r="AC11" s="97" t="s">
        <v>122</v>
      </c>
      <c r="AD11" s="94"/>
      <c r="AE11" s="97" t="s">
        <v>122</v>
      </c>
      <c r="AF11" s="94"/>
      <c r="AG11" s="97" t="s">
        <v>122</v>
      </c>
      <c r="AH11" s="94"/>
      <c r="AI11" s="98"/>
      <c r="AJ11" s="99"/>
    </row>
    <row r="12" spans="1:36">
      <c r="A12" s="66"/>
      <c r="B12" s="66"/>
      <c r="C12" s="96" t="s">
        <v>123</v>
      </c>
      <c r="D12" s="100" t="s">
        <v>124</v>
      </c>
      <c r="E12" s="98" t="s">
        <v>123</v>
      </c>
      <c r="F12" s="100" t="s">
        <v>124</v>
      </c>
      <c r="G12" s="98" t="s">
        <v>123</v>
      </c>
      <c r="H12" s="100" t="s">
        <v>124</v>
      </c>
      <c r="I12" s="98" t="s">
        <v>123</v>
      </c>
      <c r="J12" s="100" t="s">
        <v>124</v>
      </c>
      <c r="K12" s="98" t="s">
        <v>123</v>
      </c>
      <c r="L12" s="100" t="s">
        <v>124</v>
      </c>
      <c r="M12" s="98" t="s">
        <v>123</v>
      </c>
      <c r="N12" s="100" t="s">
        <v>124</v>
      </c>
      <c r="O12" s="98" t="s">
        <v>123</v>
      </c>
      <c r="P12" s="100" t="s">
        <v>124</v>
      </c>
      <c r="Q12" s="98" t="s">
        <v>123</v>
      </c>
      <c r="R12" s="100" t="s">
        <v>124</v>
      </c>
      <c r="S12" s="71"/>
      <c r="T12" s="72"/>
      <c r="U12" s="73"/>
      <c r="V12" s="96" t="s">
        <v>123</v>
      </c>
      <c r="W12" s="100" t="s">
        <v>124</v>
      </c>
      <c r="X12" s="98" t="s">
        <v>123</v>
      </c>
      <c r="Y12" s="100" t="s">
        <v>124</v>
      </c>
      <c r="Z12" s="98" t="s">
        <v>123</v>
      </c>
      <c r="AA12" s="100" t="s">
        <v>124</v>
      </c>
      <c r="AB12" s="98" t="s">
        <v>123</v>
      </c>
      <c r="AC12" s="100" t="s">
        <v>124</v>
      </c>
      <c r="AD12" s="98" t="s">
        <v>123</v>
      </c>
      <c r="AE12" s="100" t="s">
        <v>124</v>
      </c>
      <c r="AF12" s="98" t="s">
        <v>123</v>
      </c>
      <c r="AG12" s="100" t="s">
        <v>124</v>
      </c>
      <c r="AH12" s="71"/>
      <c r="AI12" s="72"/>
      <c r="AJ12" s="73"/>
    </row>
    <row r="13" spans="1:36">
      <c r="A13" s="66"/>
      <c r="B13" s="101"/>
      <c r="C13" s="102" t="s">
        <v>125</v>
      </c>
      <c r="D13" s="103" t="s">
        <v>126</v>
      </c>
      <c r="E13" s="102" t="s">
        <v>125</v>
      </c>
      <c r="F13" s="104" t="s">
        <v>126</v>
      </c>
      <c r="G13" s="102" t="s">
        <v>125</v>
      </c>
      <c r="H13" s="103" t="s">
        <v>126</v>
      </c>
      <c r="I13" s="102" t="s">
        <v>125</v>
      </c>
      <c r="J13" s="104" t="s">
        <v>126</v>
      </c>
      <c r="K13" s="102" t="s">
        <v>125</v>
      </c>
      <c r="L13" s="103" t="s">
        <v>126</v>
      </c>
      <c r="M13" s="102" t="s">
        <v>125</v>
      </c>
      <c r="N13" s="104" t="s">
        <v>126</v>
      </c>
      <c r="O13" s="102" t="s">
        <v>125</v>
      </c>
      <c r="P13" s="103" t="s">
        <v>126</v>
      </c>
      <c r="Q13" s="102" t="s">
        <v>125</v>
      </c>
      <c r="R13" s="104" t="s">
        <v>126</v>
      </c>
      <c r="S13" s="101"/>
      <c r="T13" s="105"/>
      <c r="U13" s="106"/>
      <c r="V13" s="102" t="s">
        <v>125</v>
      </c>
      <c r="W13" s="103" t="s">
        <v>126</v>
      </c>
      <c r="X13" s="102" t="s">
        <v>125</v>
      </c>
      <c r="Y13" s="104" t="s">
        <v>126</v>
      </c>
      <c r="Z13" s="102" t="s">
        <v>125</v>
      </c>
      <c r="AA13" s="103" t="s">
        <v>126</v>
      </c>
      <c r="AB13" s="102" t="s">
        <v>125</v>
      </c>
      <c r="AC13" s="104" t="s">
        <v>126</v>
      </c>
      <c r="AD13" s="102" t="s">
        <v>125</v>
      </c>
      <c r="AE13" s="103" t="s">
        <v>126</v>
      </c>
      <c r="AF13" s="102" t="s">
        <v>125</v>
      </c>
      <c r="AG13" s="104" t="s">
        <v>126</v>
      </c>
      <c r="AH13" s="101"/>
      <c r="AI13" s="105"/>
      <c r="AJ13" s="106"/>
    </row>
    <row r="14" spans="1:36">
      <c r="A14" s="107"/>
      <c r="B14" s="108" t="s">
        <v>127</v>
      </c>
      <c r="C14" s="109">
        <v>100</v>
      </c>
      <c r="D14" s="110">
        <v>72145</v>
      </c>
      <c r="E14" s="111">
        <v>100</v>
      </c>
      <c r="F14" s="112">
        <v>82236</v>
      </c>
      <c r="G14" s="109">
        <v>100</v>
      </c>
      <c r="H14" s="110">
        <v>32114</v>
      </c>
      <c r="I14" s="111">
        <v>100</v>
      </c>
      <c r="J14" s="112">
        <v>30736</v>
      </c>
      <c r="K14" s="109">
        <v>100</v>
      </c>
      <c r="L14" s="110">
        <v>43089</v>
      </c>
      <c r="M14" s="111">
        <v>100</v>
      </c>
      <c r="N14" s="112">
        <v>37767</v>
      </c>
      <c r="O14" s="109">
        <v>100</v>
      </c>
      <c r="P14" s="110">
        <v>25305</v>
      </c>
      <c r="Q14" s="111">
        <v>100</v>
      </c>
      <c r="R14" s="112">
        <v>22983</v>
      </c>
      <c r="S14" s="113" t="s">
        <v>128</v>
      </c>
      <c r="T14" s="114"/>
      <c r="U14" s="115"/>
      <c r="V14" s="148">
        <v>100</v>
      </c>
      <c r="W14" s="149">
        <v>7439</v>
      </c>
      <c r="X14" s="150">
        <v>100</v>
      </c>
      <c r="Y14" s="151">
        <v>7742</v>
      </c>
      <c r="Z14" s="148">
        <v>100</v>
      </c>
      <c r="AA14" s="149">
        <v>29532</v>
      </c>
      <c r="AB14" s="150">
        <v>100</v>
      </c>
      <c r="AC14" s="151">
        <v>25930</v>
      </c>
      <c r="AD14" s="148">
        <v>100</v>
      </c>
      <c r="AE14" s="152">
        <v>69618</v>
      </c>
      <c r="AF14" s="150">
        <v>100</v>
      </c>
      <c r="AG14" s="151">
        <v>78879</v>
      </c>
      <c r="AH14" s="153" t="s">
        <v>128</v>
      </c>
      <c r="AI14" s="114"/>
      <c r="AJ14" s="115"/>
    </row>
    <row r="15" spans="1:36">
      <c r="A15" s="116" t="s">
        <v>84</v>
      </c>
      <c r="B15" s="117" t="s">
        <v>82</v>
      </c>
      <c r="C15" s="118">
        <v>2.2000000000000002</v>
      </c>
      <c r="D15" s="119">
        <v>1613</v>
      </c>
      <c r="E15" s="118">
        <v>1.6</v>
      </c>
      <c r="F15" s="120">
        <v>1345</v>
      </c>
      <c r="G15" s="118">
        <v>1.9</v>
      </c>
      <c r="H15" s="119">
        <v>607</v>
      </c>
      <c r="I15" s="118">
        <v>1.5</v>
      </c>
      <c r="J15" s="120">
        <v>454</v>
      </c>
      <c r="K15" s="118">
        <v>6.4</v>
      </c>
      <c r="L15" s="119">
        <v>2755</v>
      </c>
      <c r="M15" s="118">
        <v>9.1</v>
      </c>
      <c r="N15" s="120">
        <v>3438</v>
      </c>
      <c r="O15" s="118">
        <v>0.7</v>
      </c>
      <c r="P15" s="119">
        <v>170</v>
      </c>
      <c r="Q15" s="118">
        <v>0.9</v>
      </c>
      <c r="R15" s="120">
        <v>211</v>
      </c>
      <c r="S15" s="121" t="s">
        <v>83</v>
      </c>
      <c r="T15" s="122" t="s">
        <v>129</v>
      </c>
      <c r="U15" s="123" t="s">
        <v>85</v>
      </c>
      <c r="V15" s="154">
        <v>4.7</v>
      </c>
      <c r="W15" s="119">
        <v>347</v>
      </c>
      <c r="X15" s="154">
        <v>2.4</v>
      </c>
      <c r="Y15" s="120">
        <v>186</v>
      </c>
      <c r="Z15" s="154">
        <v>7.2</v>
      </c>
      <c r="AA15" s="119">
        <v>2138</v>
      </c>
      <c r="AB15" s="154">
        <v>5.3</v>
      </c>
      <c r="AC15" s="120">
        <v>1383</v>
      </c>
      <c r="AD15" s="154">
        <v>0.2</v>
      </c>
      <c r="AE15" s="119">
        <v>136</v>
      </c>
      <c r="AF15" s="154">
        <v>0.2</v>
      </c>
      <c r="AG15" s="120">
        <v>126</v>
      </c>
      <c r="AH15" s="121" t="s">
        <v>83</v>
      </c>
      <c r="AI15" s="122" t="s">
        <v>129</v>
      </c>
      <c r="AJ15" s="123" t="s">
        <v>85</v>
      </c>
    </row>
    <row r="16" spans="1:36" ht="36">
      <c r="A16" s="124" t="s">
        <v>80</v>
      </c>
      <c r="B16" s="121" t="s">
        <v>130</v>
      </c>
      <c r="C16" s="125">
        <v>5.4</v>
      </c>
      <c r="D16" s="126">
        <v>3877</v>
      </c>
      <c r="E16" s="118">
        <v>2.6</v>
      </c>
      <c r="F16" s="127">
        <v>2148</v>
      </c>
      <c r="G16" s="118">
        <v>6.2</v>
      </c>
      <c r="H16" s="126">
        <v>1981</v>
      </c>
      <c r="I16" s="118">
        <v>3.3</v>
      </c>
      <c r="J16" s="127">
        <v>1019</v>
      </c>
      <c r="K16" s="118">
        <v>6.8</v>
      </c>
      <c r="L16" s="126">
        <v>2941</v>
      </c>
      <c r="M16" s="118">
        <v>3.7</v>
      </c>
      <c r="N16" s="127">
        <v>1402</v>
      </c>
      <c r="O16" s="118">
        <v>4.0999999999999996</v>
      </c>
      <c r="P16" s="126">
        <v>1045</v>
      </c>
      <c r="Q16" s="118">
        <v>2.7</v>
      </c>
      <c r="R16" s="127">
        <v>612</v>
      </c>
      <c r="S16" s="128" t="s">
        <v>131</v>
      </c>
      <c r="T16" s="122" t="s">
        <v>132</v>
      </c>
      <c r="U16" s="129" t="s">
        <v>133</v>
      </c>
      <c r="V16" s="155">
        <v>6.7</v>
      </c>
      <c r="W16" s="126">
        <v>496</v>
      </c>
      <c r="X16" s="154">
        <v>2.6</v>
      </c>
      <c r="Y16" s="127">
        <v>200</v>
      </c>
      <c r="Z16" s="154">
        <v>5.5</v>
      </c>
      <c r="AA16" s="126">
        <v>1636</v>
      </c>
      <c r="AB16" s="154">
        <v>3</v>
      </c>
      <c r="AC16" s="127">
        <v>789</v>
      </c>
      <c r="AD16" s="154">
        <v>5.2</v>
      </c>
      <c r="AE16" s="126">
        <v>3615</v>
      </c>
      <c r="AF16" s="154">
        <v>2.9</v>
      </c>
      <c r="AG16" s="127">
        <v>2310</v>
      </c>
      <c r="AH16" s="128" t="s">
        <v>131</v>
      </c>
      <c r="AI16" s="122" t="s">
        <v>132</v>
      </c>
      <c r="AJ16" s="129" t="s">
        <v>133</v>
      </c>
    </row>
    <row r="17" spans="1:36">
      <c r="A17" s="130" t="s">
        <v>76</v>
      </c>
      <c r="B17" s="121" t="s">
        <v>134</v>
      </c>
      <c r="C17" s="125"/>
      <c r="D17" s="126"/>
      <c r="E17" s="118"/>
      <c r="F17" s="127"/>
      <c r="G17" s="118"/>
      <c r="H17" s="126"/>
      <c r="I17" s="118"/>
      <c r="J17" s="127"/>
      <c r="K17" s="118"/>
      <c r="L17" s="126"/>
      <c r="M17" s="118"/>
      <c r="N17" s="127"/>
      <c r="O17" s="118"/>
      <c r="P17" s="126"/>
      <c r="Q17" s="118"/>
      <c r="R17" s="127"/>
      <c r="S17" s="131" t="s">
        <v>135</v>
      </c>
      <c r="T17" s="122" t="s">
        <v>136</v>
      </c>
      <c r="U17" s="132" t="s">
        <v>137</v>
      </c>
      <c r="V17" s="155"/>
      <c r="W17" s="126"/>
      <c r="X17" s="154"/>
      <c r="Y17" s="127"/>
      <c r="Z17" s="154"/>
      <c r="AA17" s="126"/>
      <c r="AB17" s="154"/>
      <c r="AC17" s="127"/>
      <c r="AD17" s="154"/>
      <c r="AE17" s="126"/>
      <c r="AF17" s="154"/>
      <c r="AG17" s="127"/>
      <c r="AH17" s="131" t="s">
        <v>135</v>
      </c>
      <c r="AI17" s="122" t="s">
        <v>136</v>
      </c>
      <c r="AJ17" s="123" t="s">
        <v>137</v>
      </c>
    </row>
    <row r="18" spans="1:36">
      <c r="A18" s="130"/>
      <c r="B18" s="121" t="s">
        <v>138</v>
      </c>
      <c r="C18" s="125" t="s">
        <v>139</v>
      </c>
      <c r="D18" s="126" t="s">
        <v>139</v>
      </c>
      <c r="E18" s="118" t="s">
        <v>139</v>
      </c>
      <c r="F18" s="127" t="s">
        <v>139</v>
      </c>
      <c r="G18" s="118">
        <v>0.3</v>
      </c>
      <c r="H18" s="126">
        <v>112</v>
      </c>
      <c r="I18" s="118">
        <v>0.2</v>
      </c>
      <c r="J18" s="127">
        <v>58</v>
      </c>
      <c r="K18" s="118" t="s">
        <v>139</v>
      </c>
      <c r="L18" s="126" t="s">
        <v>139</v>
      </c>
      <c r="M18" s="118" t="s">
        <v>139</v>
      </c>
      <c r="N18" s="127" t="s">
        <v>139</v>
      </c>
      <c r="O18" s="118" t="s">
        <v>139</v>
      </c>
      <c r="P18" s="126" t="s">
        <v>139</v>
      </c>
      <c r="Q18" s="118" t="s">
        <v>139</v>
      </c>
      <c r="R18" s="127" t="s">
        <v>139</v>
      </c>
      <c r="S18" s="131" t="s">
        <v>140</v>
      </c>
      <c r="T18" s="122"/>
      <c r="U18" s="132"/>
      <c r="V18" s="155">
        <v>0.3</v>
      </c>
      <c r="W18" s="126">
        <v>19</v>
      </c>
      <c r="X18" s="154">
        <v>0.4</v>
      </c>
      <c r="Y18" s="127">
        <v>32</v>
      </c>
      <c r="Z18" s="154">
        <v>0.4</v>
      </c>
      <c r="AA18" s="126">
        <v>106</v>
      </c>
      <c r="AB18" s="154">
        <v>0.5</v>
      </c>
      <c r="AC18" s="127">
        <v>131</v>
      </c>
      <c r="AD18" s="154" t="s">
        <v>139</v>
      </c>
      <c r="AE18" s="126" t="s">
        <v>139</v>
      </c>
      <c r="AF18" s="154" t="s">
        <v>139</v>
      </c>
      <c r="AG18" s="127" t="s">
        <v>139</v>
      </c>
      <c r="AH18" s="131" t="s">
        <v>140</v>
      </c>
      <c r="AI18" s="122"/>
      <c r="AJ18" s="123"/>
    </row>
    <row r="19" spans="1:36">
      <c r="A19" s="130" t="s">
        <v>72</v>
      </c>
      <c r="B19" s="121" t="s">
        <v>70</v>
      </c>
      <c r="C19" s="125">
        <v>12.5</v>
      </c>
      <c r="D19" s="119">
        <v>9005</v>
      </c>
      <c r="E19" s="118">
        <v>8.9</v>
      </c>
      <c r="F19" s="120">
        <v>7352</v>
      </c>
      <c r="G19" s="118">
        <v>15.4</v>
      </c>
      <c r="H19" s="119">
        <v>4961</v>
      </c>
      <c r="I19" s="118">
        <v>8.6</v>
      </c>
      <c r="J19" s="120">
        <v>2647</v>
      </c>
      <c r="K19" s="118">
        <v>22.4</v>
      </c>
      <c r="L19" s="119">
        <v>9655</v>
      </c>
      <c r="M19" s="118">
        <v>10.5</v>
      </c>
      <c r="N19" s="120">
        <v>3968</v>
      </c>
      <c r="O19" s="118">
        <v>12.7</v>
      </c>
      <c r="P19" s="119">
        <v>3209</v>
      </c>
      <c r="Q19" s="118">
        <v>7.2</v>
      </c>
      <c r="R19" s="120">
        <v>1656</v>
      </c>
      <c r="S19" s="121" t="s">
        <v>71</v>
      </c>
      <c r="T19" s="122" t="s">
        <v>141</v>
      </c>
      <c r="U19" s="132" t="s">
        <v>73</v>
      </c>
      <c r="V19" s="155">
        <v>13.1</v>
      </c>
      <c r="W19" s="126">
        <v>974</v>
      </c>
      <c r="X19" s="154">
        <v>9.4</v>
      </c>
      <c r="Y19" s="127">
        <v>725</v>
      </c>
      <c r="Z19" s="154">
        <v>16.5</v>
      </c>
      <c r="AA19" s="126">
        <v>4886</v>
      </c>
      <c r="AB19" s="154">
        <v>10.3</v>
      </c>
      <c r="AC19" s="127">
        <v>2664</v>
      </c>
      <c r="AD19" s="154">
        <v>7</v>
      </c>
      <c r="AE19" s="126">
        <v>4884</v>
      </c>
      <c r="AF19" s="154">
        <v>5.5</v>
      </c>
      <c r="AG19" s="127">
        <v>4371</v>
      </c>
      <c r="AH19" s="121" t="s">
        <v>71</v>
      </c>
      <c r="AI19" s="122" t="s">
        <v>141</v>
      </c>
      <c r="AJ19" s="123" t="s">
        <v>73</v>
      </c>
    </row>
    <row r="20" spans="1:36">
      <c r="A20" s="130" t="s">
        <v>68</v>
      </c>
      <c r="B20" s="121" t="s">
        <v>142</v>
      </c>
      <c r="C20" s="125"/>
      <c r="D20" s="119"/>
      <c r="E20" s="118"/>
      <c r="F20" s="120"/>
      <c r="G20" s="118"/>
      <c r="H20" s="119"/>
      <c r="I20" s="118"/>
      <c r="J20" s="120"/>
      <c r="K20" s="118"/>
      <c r="L20" s="119"/>
      <c r="M20" s="118"/>
      <c r="N20" s="120"/>
      <c r="O20" s="118"/>
      <c r="P20" s="119"/>
      <c r="Q20" s="118"/>
      <c r="R20" s="120"/>
      <c r="S20" s="121" t="s">
        <v>143</v>
      </c>
      <c r="T20" s="122" t="s">
        <v>144</v>
      </c>
      <c r="U20" s="132" t="s">
        <v>69</v>
      </c>
      <c r="V20" s="155"/>
      <c r="W20" s="119"/>
      <c r="X20" s="154"/>
      <c r="Y20" s="120"/>
      <c r="Z20" s="154"/>
      <c r="AA20" s="119"/>
      <c r="AB20" s="154"/>
      <c r="AC20" s="120"/>
      <c r="AD20" s="154"/>
      <c r="AE20" s="119"/>
      <c r="AF20" s="154"/>
      <c r="AG20" s="120"/>
      <c r="AH20" s="121" t="s">
        <v>143</v>
      </c>
      <c r="AI20" s="122" t="s">
        <v>144</v>
      </c>
      <c r="AJ20" s="123" t="s">
        <v>69</v>
      </c>
    </row>
    <row r="21" spans="1:36">
      <c r="A21" s="130"/>
      <c r="B21" s="121" t="s">
        <v>145</v>
      </c>
      <c r="C21" s="125">
        <v>21.2</v>
      </c>
      <c r="D21" s="119">
        <v>15284</v>
      </c>
      <c r="E21" s="118">
        <v>11.3</v>
      </c>
      <c r="F21" s="120">
        <v>9301</v>
      </c>
      <c r="G21" s="118">
        <v>21.4</v>
      </c>
      <c r="H21" s="119">
        <v>6869</v>
      </c>
      <c r="I21" s="118">
        <v>14.7</v>
      </c>
      <c r="J21" s="120">
        <v>4511</v>
      </c>
      <c r="K21" s="118">
        <v>20.9</v>
      </c>
      <c r="L21" s="119">
        <v>8992</v>
      </c>
      <c r="M21" s="118">
        <v>18.600000000000001</v>
      </c>
      <c r="N21" s="120">
        <v>7021</v>
      </c>
      <c r="O21" s="118">
        <v>20.2</v>
      </c>
      <c r="P21" s="119">
        <v>5119</v>
      </c>
      <c r="Q21" s="118">
        <v>12.7</v>
      </c>
      <c r="R21" s="120">
        <v>2927</v>
      </c>
      <c r="S21" s="121" t="s">
        <v>146</v>
      </c>
      <c r="T21" s="122"/>
      <c r="U21" s="132"/>
      <c r="V21" s="155">
        <v>16.399999999999999</v>
      </c>
      <c r="W21" s="119">
        <v>1219</v>
      </c>
      <c r="X21" s="154">
        <v>10.4</v>
      </c>
      <c r="Y21" s="120">
        <v>807</v>
      </c>
      <c r="Z21" s="154">
        <v>20.399999999999999</v>
      </c>
      <c r="AA21" s="119">
        <v>6020</v>
      </c>
      <c r="AB21" s="154">
        <v>13.6</v>
      </c>
      <c r="AC21" s="120">
        <v>3525</v>
      </c>
      <c r="AD21" s="154">
        <v>20.7</v>
      </c>
      <c r="AE21" s="119">
        <v>14418</v>
      </c>
      <c r="AF21" s="154">
        <v>11</v>
      </c>
      <c r="AG21" s="120">
        <v>8666</v>
      </c>
      <c r="AH21" s="121" t="s">
        <v>146</v>
      </c>
      <c r="AI21" s="122"/>
      <c r="AJ21" s="123"/>
    </row>
    <row r="22" spans="1:36">
      <c r="A22" s="130" t="s">
        <v>56</v>
      </c>
      <c r="B22" s="121" t="s">
        <v>147</v>
      </c>
      <c r="C22" s="125"/>
      <c r="D22" s="126"/>
      <c r="E22" s="118"/>
      <c r="F22" s="127"/>
      <c r="G22" s="118"/>
      <c r="H22" s="126"/>
      <c r="I22" s="118"/>
      <c r="J22" s="127"/>
      <c r="K22" s="118"/>
      <c r="L22" s="126"/>
      <c r="M22" s="118"/>
      <c r="N22" s="127"/>
      <c r="O22" s="118"/>
      <c r="P22" s="126"/>
      <c r="Q22" s="118"/>
      <c r="R22" s="127"/>
      <c r="S22" s="121" t="s">
        <v>148</v>
      </c>
      <c r="T22" s="122" t="s">
        <v>149</v>
      </c>
      <c r="U22" s="123" t="s">
        <v>57</v>
      </c>
      <c r="V22" s="157"/>
      <c r="W22" s="158"/>
      <c r="X22" s="159"/>
      <c r="Y22" s="160"/>
      <c r="Z22" s="159"/>
      <c r="AA22" s="158"/>
      <c r="AB22" s="159"/>
      <c r="AC22" s="160"/>
      <c r="AD22" s="159"/>
      <c r="AE22" s="158"/>
      <c r="AF22" s="159"/>
      <c r="AG22" s="160"/>
      <c r="AH22" s="121" t="s">
        <v>148</v>
      </c>
      <c r="AI22" s="122" t="s">
        <v>149</v>
      </c>
      <c r="AJ22" s="161" t="s">
        <v>57</v>
      </c>
    </row>
    <row r="23" spans="1:36">
      <c r="A23" s="130"/>
      <c r="B23" s="121" t="s">
        <v>150</v>
      </c>
      <c r="C23" s="125">
        <v>4.5999999999999996</v>
      </c>
      <c r="D23" s="119">
        <v>3320</v>
      </c>
      <c r="E23" s="118">
        <v>8.4</v>
      </c>
      <c r="F23" s="120">
        <v>6915</v>
      </c>
      <c r="G23" s="118">
        <v>4.8</v>
      </c>
      <c r="H23" s="119">
        <v>1538</v>
      </c>
      <c r="I23" s="118">
        <v>6.6</v>
      </c>
      <c r="J23" s="120">
        <v>2021</v>
      </c>
      <c r="K23" s="118">
        <v>5.9</v>
      </c>
      <c r="L23" s="119">
        <v>2546</v>
      </c>
      <c r="M23" s="118">
        <v>7.2</v>
      </c>
      <c r="N23" s="120">
        <v>2701</v>
      </c>
      <c r="O23" s="118">
        <v>5.8</v>
      </c>
      <c r="P23" s="119">
        <v>1480</v>
      </c>
      <c r="Q23" s="118">
        <v>12.8</v>
      </c>
      <c r="R23" s="120">
        <v>2942</v>
      </c>
      <c r="S23" s="121" t="s">
        <v>151</v>
      </c>
      <c r="T23" s="122"/>
      <c r="U23" s="123"/>
      <c r="V23" s="155">
        <v>3.4</v>
      </c>
      <c r="W23" s="119">
        <v>251</v>
      </c>
      <c r="X23" s="154">
        <v>8.4</v>
      </c>
      <c r="Y23" s="120">
        <v>647</v>
      </c>
      <c r="Z23" s="154">
        <v>7.5</v>
      </c>
      <c r="AA23" s="119">
        <v>2222</v>
      </c>
      <c r="AB23" s="154">
        <v>13.1</v>
      </c>
      <c r="AC23" s="120">
        <v>3387</v>
      </c>
      <c r="AD23" s="154">
        <v>2.6</v>
      </c>
      <c r="AE23" s="119">
        <v>1802</v>
      </c>
      <c r="AF23" s="154">
        <v>7.2</v>
      </c>
      <c r="AG23" s="120">
        <v>5690</v>
      </c>
      <c r="AH23" s="121" t="s">
        <v>151</v>
      </c>
      <c r="AI23" s="122"/>
      <c r="AJ23" s="123"/>
    </row>
    <row r="24" spans="1:36">
      <c r="A24" s="130" t="s">
        <v>49</v>
      </c>
      <c r="B24" s="121" t="s">
        <v>47</v>
      </c>
      <c r="C24" s="125">
        <v>5.5</v>
      </c>
      <c r="D24" s="126">
        <v>3965</v>
      </c>
      <c r="E24" s="118">
        <v>2</v>
      </c>
      <c r="F24" s="127">
        <v>1670</v>
      </c>
      <c r="G24" s="118">
        <v>6.1</v>
      </c>
      <c r="H24" s="126">
        <v>1973</v>
      </c>
      <c r="I24" s="118">
        <v>2.8</v>
      </c>
      <c r="J24" s="127">
        <v>871</v>
      </c>
      <c r="K24" s="118">
        <v>6.4</v>
      </c>
      <c r="L24" s="126">
        <v>2771</v>
      </c>
      <c r="M24" s="118">
        <v>5.6</v>
      </c>
      <c r="N24" s="127">
        <v>2128</v>
      </c>
      <c r="O24" s="118">
        <v>6.6</v>
      </c>
      <c r="P24" s="126">
        <v>1664</v>
      </c>
      <c r="Q24" s="118">
        <v>2.6</v>
      </c>
      <c r="R24" s="127">
        <v>598</v>
      </c>
      <c r="S24" s="121" t="s">
        <v>48</v>
      </c>
      <c r="T24" s="122" t="s">
        <v>152</v>
      </c>
      <c r="U24" s="123" t="s">
        <v>50</v>
      </c>
      <c r="V24" s="155">
        <v>4.5</v>
      </c>
      <c r="W24" s="126">
        <v>338</v>
      </c>
      <c r="X24" s="154">
        <v>1.7</v>
      </c>
      <c r="Y24" s="127">
        <v>134</v>
      </c>
      <c r="Z24" s="154">
        <v>7.2</v>
      </c>
      <c r="AA24" s="126">
        <v>2118</v>
      </c>
      <c r="AB24" s="154">
        <v>3.4</v>
      </c>
      <c r="AC24" s="127">
        <v>885</v>
      </c>
      <c r="AD24" s="154">
        <v>6.1</v>
      </c>
      <c r="AE24" s="126">
        <v>4266</v>
      </c>
      <c r="AF24" s="154">
        <v>2.2000000000000002</v>
      </c>
      <c r="AG24" s="127">
        <v>1701</v>
      </c>
      <c r="AH24" s="121" t="s">
        <v>48</v>
      </c>
      <c r="AI24" s="122" t="s">
        <v>152</v>
      </c>
      <c r="AJ24" s="123" t="s">
        <v>50</v>
      </c>
    </row>
    <row r="25" spans="1:36">
      <c r="A25" s="130" t="s">
        <v>45</v>
      </c>
      <c r="B25" s="121" t="s">
        <v>43</v>
      </c>
      <c r="C25" s="125">
        <v>4.8</v>
      </c>
      <c r="D25" s="126">
        <v>3475</v>
      </c>
      <c r="E25" s="118">
        <v>4.3</v>
      </c>
      <c r="F25" s="127">
        <v>3555</v>
      </c>
      <c r="G25" s="118">
        <v>2.7</v>
      </c>
      <c r="H25" s="126">
        <v>854</v>
      </c>
      <c r="I25" s="118">
        <v>3.1</v>
      </c>
      <c r="J25" s="127">
        <v>944</v>
      </c>
      <c r="K25" s="118">
        <v>1.3</v>
      </c>
      <c r="L25" s="126">
        <v>548</v>
      </c>
      <c r="M25" s="118">
        <v>1.9</v>
      </c>
      <c r="N25" s="127">
        <v>716</v>
      </c>
      <c r="O25" s="118">
        <v>3.1</v>
      </c>
      <c r="P25" s="126">
        <v>779</v>
      </c>
      <c r="Q25" s="118">
        <v>3.4</v>
      </c>
      <c r="R25" s="127">
        <v>788</v>
      </c>
      <c r="S25" s="121" t="s">
        <v>44</v>
      </c>
      <c r="T25" s="122" t="s">
        <v>153</v>
      </c>
      <c r="U25" s="123" t="s">
        <v>46</v>
      </c>
      <c r="V25" s="155">
        <v>3.6</v>
      </c>
      <c r="W25" s="126">
        <v>268</v>
      </c>
      <c r="X25" s="154">
        <v>4.8</v>
      </c>
      <c r="Y25" s="127">
        <v>371</v>
      </c>
      <c r="Z25" s="154">
        <v>1.5</v>
      </c>
      <c r="AA25" s="126">
        <v>431</v>
      </c>
      <c r="AB25" s="154">
        <v>1.9</v>
      </c>
      <c r="AC25" s="127">
        <v>504</v>
      </c>
      <c r="AD25" s="154">
        <v>6.6</v>
      </c>
      <c r="AE25" s="126">
        <v>4593</v>
      </c>
      <c r="AF25" s="154">
        <v>5.6</v>
      </c>
      <c r="AG25" s="127">
        <v>4455</v>
      </c>
      <c r="AH25" s="121" t="s">
        <v>44</v>
      </c>
      <c r="AI25" s="122" t="s">
        <v>153</v>
      </c>
      <c r="AJ25" s="123" t="s">
        <v>46</v>
      </c>
    </row>
    <row r="26" spans="1:36">
      <c r="A26" s="130" t="s">
        <v>38</v>
      </c>
      <c r="B26" s="121" t="s">
        <v>154</v>
      </c>
      <c r="C26" s="125">
        <v>3.2</v>
      </c>
      <c r="D26" s="126">
        <v>2309</v>
      </c>
      <c r="E26" s="118">
        <v>2.2999999999999998</v>
      </c>
      <c r="F26" s="127">
        <v>1870</v>
      </c>
      <c r="G26" s="118">
        <v>2.8</v>
      </c>
      <c r="H26" s="126">
        <v>893</v>
      </c>
      <c r="I26" s="118">
        <v>2.2000000000000002</v>
      </c>
      <c r="J26" s="127">
        <v>681</v>
      </c>
      <c r="K26" s="118">
        <v>1.7</v>
      </c>
      <c r="L26" s="126">
        <v>724</v>
      </c>
      <c r="M26" s="118">
        <v>1.4</v>
      </c>
      <c r="N26" s="127">
        <v>530</v>
      </c>
      <c r="O26" s="118">
        <v>2.4</v>
      </c>
      <c r="P26" s="126">
        <v>612</v>
      </c>
      <c r="Q26" s="118">
        <v>1.5</v>
      </c>
      <c r="R26" s="127">
        <v>343</v>
      </c>
      <c r="S26" s="121" t="s">
        <v>155</v>
      </c>
      <c r="T26" s="122" t="s">
        <v>156</v>
      </c>
      <c r="U26" s="123" t="s">
        <v>39</v>
      </c>
      <c r="V26" s="155">
        <v>2</v>
      </c>
      <c r="W26" s="126">
        <v>146</v>
      </c>
      <c r="X26" s="154">
        <v>1.8</v>
      </c>
      <c r="Y26" s="127">
        <v>138</v>
      </c>
      <c r="Z26" s="154">
        <v>1.7</v>
      </c>
      <c r="AA26" s="126">
        <v>504</v>
      </c>
      <c r="AB26" s="154">
        <v>1.3</v>
      </c>
      <c r="AC26" s="127">
        <v>337</v>
      </c>
      <c r="AD26" s="154">
        <v>4.7</v>
      </c>
      <c r="AE26" s="126">
        <v>3293</v>
      </c>
      <c r="AF26" s="154">
        <v>2.5</v>
      </c>
      <c r="AG26" s="127">
        <v>1976</v>
      </c>
      <c r="AH26" s="121" t="s">
        <v>155</v>
      </c>
      <c r="AI26" s="122" t="s">
        <v>156</v>
      </c>
      <c r="AJ26" s="123" t="s">
        <v>39</v>
      </c>
    </row>
    <row r="27" spans="1:36">
      <c r="A27" s="130">
        <v>68</v>
      </c>
      <c r="B27" s="121" t="s">
        <v>32</v>
      </c>
      <c r="C27" s="125">
        <v>3</v>
      </c>
      <c r="D27" s="126">
        <v>2176</v>
      </c>
      <c r="E27" s="118">
        <v>8.9</v>
      </c>
      <c r="F27" s="127">
        <v>7280</v>
      </c>
      <c r="G27" s="118">
        <v>2.6</v>
      </c>
      <c r="H27" s="126">
        <v>821</v>
      </c>
      <c r="I27" s="118">
        <v>8.6999999999999993</v>
      </c>
      <c r="J27" s="127">
        <v>2675</v>
      </c>
      <c r="K27" s="118">
        <v>1.4</v>
      </c>
      <c r="L27" s="126">
        <v>599</v>
      </c>
      <c r="M27" s="118">
        <v>6</v>
      </c>
      <c r="N27" s="127">
        <v>2260</v>
      </c>
      <c r="O27" s="118">
        <v>3.3</v>
      </c>
      <c r="P27" s="126">
        <v>833</v>
      </c>
      <c r="Q27" s="118">
        <v>9.1</v>
      </c>
      <c r="R27" s="127">
        <v>2084</v>
      </c>
      <c r="S27" s="131" t="s">
        <v>33</v>
      </c>
      <c r="T27" s="122">
        <v>68</v>
      </c>
      <c r="U27" s="123" t="s">
        <v>35</v>
      </c>
      <c r="V27" s="155">
        <v>2.5</v>
      </c>
      <c r="W27" s="126">
        <v>183</v>
      </c>
      <c r="X27" s="154">
        <v>5.3</v>
      </c>
      <c r="Y27" s="127">
        <v>407</v>
      </c>
      <c r="Z27" s="154">
        <v>2.7</v>
      </c>
      <c r="AA27" s="126">
        <v>796</v>
      </c>
      <c r="AB27" s="154">
        <v>9.1</v>
      </c>
      <c r="AC27" s="127">
        <v>2369</v>
      </c>
      <c r="AD27" s="154">
        <v>4.5999999999999996</v>
      </c>
      <c r="AE27" s="126">
        <v>3196</v>
      </c>
      <c r="AF27" s="154">
        <v>12.3</v>
      </c>
      <c r="AG27" s="127">
        <v>9691</v>
      </c>
      <c r="AH27" s="131" t="s">
        <v>33</v>
      </c>
      <c r="AI27" s="122">
        <v>68</v>
      </c>
      <c r="AJ27" s="123" t="s">
        <v>35</v>
      </c>
    </row>
    <row r="28" spans="1:36">
      <c r="A28" s="130" t="s">
        <v>30</v>
      </c>
      <c r="B28" s="121" t="s">
        <v>157</v>
      </c>
      <c r="C28" s="125"/>
      <c r="D28" s="126"/>
      <c r="E28" s="118"/>
      <c r="F28" s="127"/>
      <c r="G28" s="118"/>
      <c r="H28" s="126"/>
      <c r="I28" s="118"/>
      <c r="J28" s="127"/>
      <c r="K28" s="118"/>
      <c r="L28" s="126"/>
      <c r="M28" s="118"/>
      <c r="N28" s="127"/>
      <c r="O28" s="118"/>
      <c r="P28" s="126"/>
      <c r="Q28" s="118"/>
      <c r="R28" s="127"/>
      <c r="S28" s="131" t="s">
        <v>158</v>
      </c>
      <c r="T28" s="122" t="s">
        <v>159</v>
      </c>
      <c r="U28" s="123" t="s">
        <v>31</v>
      </c>
      <c r="V28" s="155"/>
      <c r="W28" s="126"/>
      <c r="X28" s="154"/>
      <c r="Y28" s="127"/>
      <c r="Z28" s="154"/>
      <c r="AA28" s="126"/>
      <c r="AB28" s="154"/>
      <c r="AC28" s="127"/>
      <c r="AD28" s="154"/>
      <c r="AE28" s="126"/>
      <c r="AF28" s="154"/>
      <c r="AG28" s="127"/>
      <c r="AH28" s="131" t="s">
        <v>158</v>
      </c>
      <c r="AI28" s="122" t="s">
        <v>159</v>
      </c>
      <c r="AJ28" s="123" t="s">
        <v>31</v>
      </c>
    </row>
    <row r="29" spans="1:36">
      <c r="A29" s="130"/>
      <c r="B29" s="121" t="s">
        <v>160</v>
      </c>
      <c r="C29" s="125">
        <v>16.899999999999999</v>
      </c>
      <c r="D29" s="126">
        <v>12187</v>
      </c>
      <c r="E29" s="118">
        <v>23.8</v>
      </c>
      <c r="F29" s="127">
        <v>19575</v>
      </c>
      <c r="G29" s="118">
        <v>16.100000000000001</v>
      </c>
      <c r="H29" s="126">
        <v>5161</v>
      </c>
      <c r="I29" s="118">
        <v>22.1</v>
      </c>
      <c r="J29" s="127">
        <v>6780</v>
      </c>
      <c r="K29" s="118">
        <v>10.3</v>
      </c>
      <c r="L29" s="126">
        <v>4452</v>
      </c>
      <c r="M29" s="118">
        <v>15.3</v>
      </c>
      <c r="N29" s="127">
        <v>5785</v>
      </c>
      <c r="O29" s="118">
        <v>14.6</v>
      </c>
      <c r="P29" s="126">
        <v>3687</v>
      </c>
      <c r="Q29" s="118">
        <v>19.899999999999999</v>
      </c>
      <c r="R29" s="127">
        <v>4579</v>
      </c>
      <c r="S29" s="131" t="s">
        <v>161</v>
      </c>
      <c r="T29" s="122"/>
      <c r="U29" s="123"/>
      <c r="V29" s="155">
        <v>14</v>
      </c>
      <c r="W29" s="126">
        <v>1043</v>
      </c>
      <c r="X29" s="154">
        <v>24.5</v>
      </c>
      <c r="Y29" s="127">
        <v>1896</v>
      </c>
      <c r="Z29" s="154">
        <v>10.4</v>
      </c>
      <c r="AA29" s="126">
        <v>3076</v>
      </c>
      <c r="AB29" s="154">
        <v>14.9</v>
      </c>
      <c r="AC29" s="127">
        <v>3851</v>
      </c>
      <c r="AD29" s="154">
        <v>23.1</v>
      </c>
      <c r="AE29" s="126">
        <v>16066</v>
      </c>
      <c r="AF29" s="154">
        <v>25.5</v>
      </c>
      <c r="AG29" s="127">
        <v>20113</v>
      </c>
      <c r="AH29" s="131" t="s">
        <v>161</v>
      </c>
      <c r="AI29" s="122"/>
      <c r="AJ29" s="123"/>
    </row>
    <row r="30" spans="1:36">
      <c r="A30" s="130" t="s">
        <v>26</v>
      </c>
      <c r="B30" s="121" t="s">
        <v>162</v>
      </c>
      <c r="C30" s="125"/>
      <c r="D30" s="119"/>
      <c r="E30" s="118"/>
      <c r="F30" s="120"/>
      <c r="G30" s="118"/>
      <c r="H30" s="119"/>
      <c r="I30" s="118"/>
      <c r="J30" s="120"/>
      <c r="K30" s="118"/>
      <c r="L30" s="119"/>
      <c r="M30" s="118"/>
      <c r="N30" s="120"/>
      <c r="O30" s="118"/>
      <c r="P30" s="119"/>
      <c r="Q30" s="118"/>
      <c r="R30" s="120"/>
      <c r="S30" s="131" t="s">
        <v>163</v>
      </c>
      <c r="T30" s="122" t="s">
        <v>164</v>
      </c>
      <c r="U30" s="123" t="s">
        <v>27</v>
      </c>
      <c r="V30" s="155"/>
      <c r="W30" s="119"/>
      <c r="X30" s="154"/>
      <c r="Y30" s="120"/>
      <c r="Z30" s="155"/>
      <c r="AA30" s="119"/>
      <c r="AB30" s="154"/>
      <c r="AC30" s="120"/>
      <c r="AD30" s="154"/>
      <c r="AE30" s="119"/>
      <c r="AF30" s="154"/>
      <c r="AG30" s="120"/>
      <c r="AH30" s="131" t="s">
        <v>163</v>
      </c>
      <c r="AI30" s="122" t="s">
        <v>164</v>
      </c>
      <c r="AJ30" s="123" t="s">
        <v>27</v>
      </c>
    </row>
    <row r="31" spans="1:36">
      <c r="A31" s="130"/>
      <c r="B31" s="121" t="s">
        <v>165</v>
      </c>
      <c r="C31" s="125">
        <v>4.3</v>
      </c>
      <c r="D31" s="119">
        <v>3079</v>
      </c>
      <c r="E31" s="118">
        <v>3.4</v>
      </c>
      <c r="F31" s="120">
        <v>2819</v>
      </c>
      <c r="G31" s="118">
        <v>3.8</v>
      </c>
      <c r="H31" s="119">
        <v>1212</v>
      </c>
      <c r="I31" s="118">
        <v>3.3</v>
      </c>
      <c r="J31" s="120">
        <v>1026</v>
      </c>
      <c r="K31" s="118">
        <v>2.9</v>
      </c>
      <c r="L31" s="119">
        <v>1255</v>
      </c>
      <c r="M31" s="118">
        <v>3</v>
      </c>
      <c r="N31" s="120">
        <v>1118</v>
      </c>
      <c r="O31" s="118">
        <v>3.8</v>
      </c>
      <c r="P31" s="119">
        <v>952</v>
      </c>
      <c r="Q31" s="118">
        <v>3.7</v>
      </c>
      <c r="R31" s="120">
        <v>844</v>
      </c>
      <c r="S31" s="131" t="s">
        <v>166</v>
      </c>
      <c r="T31" s="122"/>
      <c r="U31" s="123"/>
      <c r="V31" s="155">
        <v>4.8</v>
      </c>
      <c r="W31" s="119">
        <v>354</v>
      </c>
      <c r="X31" s="154">
        <v>4.5</v>
      </c>
      <c r="Y31" s="120">
        <v>347</v>
      </c>
      <c r="Z31" s="155">
        <v>4</v>
      </c>
      <c r="AA31" s="119">
        <v>1175</v>
      </c>
      <c r="AB31" s="154">
        <v>3.2</v>
      </c>
      <c r="AC31" s="120">
        <v>833</v>
      </c>
      <c r="AD31" s="154">
        <v>3.8</v>
      </c>
      <c r="AE31" s="119">
        <v>2628</v>
      </c>
      <c r="AF31" s="154">
        <v>2.9</v>
      </c>
      <c r="AG31" s="120">
        <v>2257</v>
      </c>
      <c r="AH31" s="131" t="s">
        <v>166</v>
      </c>
      <c r="AI31" s="122"/>
      <c r="AJ31" s="123"/>
    </row>
    <row r="32" spans="1:36">
      <c r="A32" s="133" t="s">
        <v>167</v>
      </c>
      <c r="B32" s="121" t="s">
        <v>168</v>
      </c>
      <c r="C32" s="125"/>
      <c r="D32" s="126"/>
      <c r="E32" s="118"/>
      <c r="F32" s="127"/>
      <c r="G32" s="125"/>
      <c r="H32" s="126"/>
      <c r="I32" s="118"/>
      <c r="J32" s="127"/>
      <c r="K32" s="125"/>
      <c r="L32" s="126"/>
      <c r="M32" s="118"/>
      <c r="N32" s="127"/>
      <c r="O32" s="118"/>
      <c r="P32" s="126"/>
      <c r="Q32" s="118"/>
      <c r="R32" s="127"/>
      <c r="S32" s="131" t="s">
        <v>169</v>
      </c>
      <c r="T32" s="122" t="s">
        <v>170</v>
      </c>
      <c r="U32" s="129" t="s">
        <v>171</v>
      </c>
      <c r="V32" s="155"/>
      <c r="W32" s="126"/>
      <c r="X32" s="154"/>
      <c r="Y32" s="127"/>
      <c r="Z32" s="155"/>
      <c r="AA32" s="126"/>
      <c r="AB32" s="154"/>
      <c r="AC32" s="127"/>
      <c r="AD32" s="154"/>
      <c r="AE32" s="126"/>
      <c r="AF32" s="154"/>
      <c r="AG32" s="127"/>
      <c r="AH32" s="131" t="s">
        <v>169</v>
      </c>
      <c r="AI32" s="122" t="s">
        <v>170</v>
      </c>
      <c r="AJ32" s="129" t="s">
        <v>171</v>
      </c>
    </row>
    <row r="33" spans="1:36">
      <c r="A33" s="133"/>
      <c r="B33" s="121" t="s">
        <v>172</v>
      </c>
      <c r="C33" s="125" t="s">
        <v>139</v>
      </c>
      <c r="D33" s="126" t="s">
        <v>139</v>
      </c>
      <c r="E33" s="118" t="s">
        <v>139</v>
      </c>
      <c r="F33" s="127" t="s">
        <v>139</v>
      </c>
      <c r="G33" s="125">
        <v>0.2</v>
      </c>
      <c r="H33" s="126">
        <v>70</v>
      </c>
      <c r="I33" s="118">
        <v>0</v>
      </c>
      <c r="J33" s="127">
        <v>0</v>
      </c>
      <c r="K33" s="125" t="s">
        <v>139</v>
      </c>
      <c r="L33" s="126" t="s">
        <v>139</v>
      </c>
      <c r="M33" s="118" t="s">
        <v>139</v>
      </c>
      <c r="N33" s="127" t="s">
        <v>139</v>
      </c>
      <c r="O33" s="118" t="s">
        <v>139</v>
      </c>
      <c r="P33" s="126" t="s">
        <v>139</v>
      </c>
      <c r="Q33" s="118" t="s">
        <v>139</v>
      </c>
      <c r="R33" s="127" t="s">
        <v>139</v>
      </c>
      <c r="S33" s="131" t="s">
        <v>173</v>
      </c>
      <c r="T33" s="122"/>
      <c r="U33" s="129"/>
      <c r="V33" s="155">
        <v>1.6</v>
      </c>
      <c r="W33" s="126">
        <v>118</v>
      </c>
      <c r="X33" s="154">
        <v>0</v>
      </c>
      <c r="Y33" s="127">
        <v>0</v>
      </c>
      <c r="Z33" s="155">
        <v>0.4</v>
      </c>
      <c r="AA33" s="126">
        <v>120</v>
      </c>
      <c r="AB33" s="154">
        <v>0</v>
      </c>
      <c r="AC33" s="127">
        <v>0</v>
      </c>
      <c r="AD33" s="154" t="s">
        <v>139</v>
      </c>
      <c r="AE33" s="126" t="s">
        <v>139</v>
      </c>
      <c r="AF33" s="154" t="s">
        <v>139</v>
      </c>
      <c r="AG33" s="127" t="s">
        <v>139</v>
      </c>
      <c r="AH33" s="131" t="s">
        <v>173</v>
      </c>
      <c r="AI33" s="122"/>
      <c r="AJ33" s="129"/>
    </row>
    <row r="34" spans="1:36">
      <c r="A34" s="133">
        <v>85</v>
      </c>
      <c r="B34" s="121" t="s">
        <v>20</v>
      </c>
      <c r="C34" s="125">
        <v>3.4</v>
      </c>
      <c r="D34" s="126">
        <v>2460</v>
      </c>
      <c r="E34" s="118">
        <v>3.9</v>
      </c>
      <c r="F34" s="127">
        <v>3217</v>
      </c>
      <c r="G34" s="125">
        <v>3</v>
      </c>
      <c r="H34" s="126">
        <v>950</v>
      </c>
      <c r="I34" s="118">
        <v>4.0999999999999996</v>
      </c>
      <c r="J34" s="127">
        <v>1268</v>
      </c>
      <c r="K34" s="125">
        <v>2.2000000000000002</v>
      </c>
      <c r="L34" s="126">
        <v>930</v>
      </c>
      <c r="M34" s="118">
        <v>3.7</v>
      </c>
      <c r="N34" s="127">
        <v>1390</v>
      </c>
      <c r="O34" s="118">
        <v>6.5</v>
      </c>
      <c r="P34" s="126">
        <v>1644</v>
      </c>
      <c r="Q34" s="118">
        <v>3.5</v>
      </c>
      <c r="R34" s="127">
        <v>798</v>
      </c>
      <c r="S34" s="131" t="s">
        <v>21</v>
      </c>
      <c r="T34" s="122">
        <v>85</v>
      </c>
      <c r="U34" s="129" t="s">
        <v>23</v>
      </c>
      <c r="V34" s="155">
        <v>7.4</v>
      </c>
      <c r="W34" s="126">
        <v>547</v>
      </c>
      <c r="X34" s="154">
        <v>4.4000000000000004</v>
      </c>
      <c r="Y34" s="127">
        <v>340</v>
      </c>
      <c r="Z34" s="155">
        <v>2.7</v>
      </c>
      <c r="AA34" s="126">
        <v>808</v>
      </c>
      <c r="AB34" s="154">
        <v>3.3</v>
      </c>
      <c r="AC34" s="127">
        <v>867</v>
      </c>
      <c r="AD34" s="154">
        <v>2.7</v>
      </c>
      <c r="AE34" s="126">
        <v>1879</v>
      </c>
      <c r="AF34" s="154">
        <v>2.6</v>
      </c>
      <c r="AG34" s="127">
        <v>2046</v>
      </c>
      <c r="AH34" s="131" t="s">
        <v>21</v>
      </c>
      <c r="AI34" s="122">
        <v>85</v>
      </c>
      <c r="AJ34" s="129" t="s">
        <v>23</v>
      </c>
    </row>
    <row r="35" spans="1:36">
      <c r="A35" s="133" t="s">
        <v>18</v>
      </c>
      <c r="B35" s="121" t="s">
        <v>16</v>
      </c>
      <c r="C35" s="125">
        <v>6.1</v>
      </c>
      <c r="D35" s="126">
        <v>4378</v>
      </c>
      <c r="E35" s="118">
        <v>9.6</v>
      </c>
      <c r="F35" s="127">
        <v>7895</v>
      </c>
      <c r="G35" s="125">
        <v>6.8</v>
      </c>
      <c r="H35" s="126">
        <v>2173</v>
      </c>
      <c r="I35" s="118">
        <v>11.1</v>
      </c>
      <c r="J35" s="127">
        <v>3400</v>
      </c>
      <c r="K35" s="125">
        <v>5.4</v>
      </c>
      <c r="L35" s="126">
        <v>2328</v>
      </c>
      <c r="M35" s="118">
        <v>7.5</v>
      </c>
      <c r="N35" s="127">
        <v>2841</v>
      </c>
      <c r="O35" s="118">
        <v>7.7</v>
      </c>
      <c r="P35" s="126">
        <v>1939</v>
      </c>
      <c r="Q35" s="118">
        <v>12.5</v>
      </c>
      <c r="R35" s="127">
        <v>2870</v>
      </c>
      <c r="S35" s="131" t="s">
        <v>174</v>
      </c>
      <c r="T35" s="122" t="s">
        <v>175</v>
      </c>
      <c r="U35" s="129" t="s">
        <v>19</v>
      </c>
      <c r="V35" s="155">
        <v>7.4</v>
      </c>
      <c r="W35" s="126">
        <v>554</v>
      </c>
      <c r="X35" s="154">
        <v>10.4</v>
      </c>
      <c r="Y35" s="127">
        <v>803</v>
      </c>
      <c r="Z35" s="155">
        <v>5.2</v>
      </c>
      <c r="AA35" s="126">
        <v>1547</v>
      </c>
      <c r="AB35" s="154">
        <v>8.5</v>
      </c>
      <c r="AC35" s="127">
        <v>2212</v>
      </c>
      <c r="AD35" s="154">
        <v>5.4</v>
      </c>
      <c r="AE35" s="126">
        <v>3745</v>
      </c>
      <c r="AF35" s="154">
        <v>8.4</v>
      </c>
      <c r="AG35" s="127">
        <v>6625</v>
      </c>
      <c r="AH35" s="131" t="s">
        <v>174</v>
      </c>
      <c r="AI35" s="122" t="s">
        <v>175</v>
      </c>
      <c r="AJ35" s="129" t="s">
        <v>19</v>
      </c>
    </row>
    <row r="36" spans="1:36">
      <c r="A36" s="130" t="s">
        <v>14</v>
      </c>
      <c r="B36" s="121" t="s">
        <v>12</v>
      </c>
      <c r="C36" s="125">
        <v>2.4</v>
      </c>
      <c r="D36" s="126">
        <v>1762</v>
      </c>
      <c r="E36" s="118">
        <v>4.2</v>
      </c>
      <c r="F36" s="127">
        <v>3429</v>
      </c>
      <c r="G36" s="125">
        <v>2.1</v>
      </c>
      <c r="H36" s="126">
        <v>683</v>
      </c>
      <c r="I36" s="118">
        <v>3.4</v>
      </c>
      <c r="J36" s="127">
        <v>1046</v>
      </c>
      <c r="K36" s="125">
        <v>1.9</v>
      </c>
      <c r="L36" s="126">
        <v>821</v>
      </c>
      <c r="M36" s="118">
        <v>2.7</v>
      </c>
      <c r="N36" s="127">
        <v>1017</v>
      </c>
      <c r="O36" s="118">
        <v>2.1</v>
      </c>
      <c r="P36" s="126">
        <v>533</v>
      </c>
      <c r="Q36" s="118">
        <v>3.8</v>
      </c>
      <c r="R36" s="127">
        <v>866</v>
      </c>
      <c r="S36" s="131" t="s">
        <v>13</v>
      </c>
      <c r="T36" s="122" t="s">
        <v>176</v>
      </c>
      <c r="U36" s="123" t="s">
        <v>15</v>
      </c>
      <c r="V36" s="155">
        <v>2.7</v>
      </c>
      <c r="W36" s="126">
        <v>198</v>
      </c>
      <c r="X36" s="154">
        <v>4.7</v>
      </c>
      <c r="Y36" s="127">
        <v>364</v>
      </c>
      <c r="Z36" s="155">
        <v>2.5</v>
      </c>
      <c r="AA36" s="126">
        <v>725</v>
      </c>
      <c r="AB36" s="154">
        <v>3.5</v>
      </c>
      <c r="AC36" s="127">
        <v>913</v>
      </c>
      <c r="AD36" s="154">
        <v>2.7</v>
      </c>
      <c r="AE36" s="126">
        <v>1888</v>
      </c>
      <c r="AF36" s="154">
        <v>7.3</v>
      </c>
      <c r="AG36" s="127">
        <v>5758</v>
      </c>
      <c r="AH36" s="131" t="s">
        <v>13</v>
      </c>
      <c r="AI36" s="122" t="s">
        <v>176</v>
      </c>
      <c r="AJ36" s="123" t="s">
        <v>15</v>
      </c>
    </row>
    <row r="37" spans="1:36">
      <c r="A37" s="130" t="s">
        <v>177</v>
      </c>
      <c r="B37" s="121" t="s">
        <v>178</v>
      </c>
      <c r="C37" s="125"/>
      <c r="D37" s="126"/>
      <c r="E37" s="118"/>
      <c r="F37" s="127"/>
      <c r="G37" s="125"/>
      <c r="H37" s="126"/>
      <c r="I37" s="118"/>
      <c r="J37" s="127"/>
      <c r="K37" s="125"/>
      <c r="L37" s="126"/>
      <c r="M37" s="118"/>
      <c r="N37" s="127"/>
      <c r="O37" s="118"/>
      <c r="P37" s="126"/>
      <c r="Q37" s="118"/>
      <c r="R37" s="127"/>
      <c r="S37" s="131" t="s">
        <v>179</v>
      </c>
      <c r="T37" s="134" t="s">
        <v>180</v>
      </c>
      <c r="U37" s="129" t="s">
        <v>181</v>
      </c>
      <c r="V37" s="155"/>
      <c r="W37" s="126"/>
      <c r="X37" s="154"/>
      <c r="Y37" s="127"/>
      <c r="Z37" s="155"/>
      <c r="AA37" s="126"/>
      <c r="AB37" s="154"/>
      <c r="AC37" s="127"/>
      <c r="AD37" s="154"/>
      <c r="AE37" s="126"/>
      <c r="AF37" s="154"/>
      <c r="AG37" s="127"/>
      <c r="AH37" s="131" t="s">
        <v>179</v>
      </c>
      <c r="AI37" s="134" t="s">
        <v>180</v>
      </c>
      <c r="AJ37" s="129" t="s">
        <v>181</v>
      </c>
    </row>
    <row r="38" spans="1:36">
      <c r="A38" s="130"/>
      <c r="B38" s="121" t="s">
        <v>182</v>
      </c>
      <c r="C38" s="125">
        <v>3.9</v>
      </c>
      <c r="D38" s="126">
        <v>2806</v>
      </c>
      <c r="E38" s="118">
        <v>4.5</v>
      </c>
      <c r="F38" s="127">
        <v>3728</v>
      </c>
      <c r="G38" s="125">
        <v>3.9</v>
      </c>
      <c r="H38" s="126">
        <v>1256</v>
      </c>
      <c r="I38" s="118">
        <v>4.3</v>
      </c>
      <c r="J38" s="127">
        <v>1335</v>
      </c>
      <c r="K38" s="125">
        <v>3.1</v>
      </c>
      <c r="L38" s="126">
        <v>1326</v>
      </c>
      <c r="M38" s="118">
        <v>3.3</v>
      </c>
      <c r="N38" s="127">
        <v>1254</v>
      </c>
      <c r="O38" s="118">
        <v>6</v>
      </c>
      <c r="P38" s="126">
        <v>1509</v>
      </c>
      <c r="Q38" s="118">
        <v>3.6</v>
      </c>
      <c r="R38" s="127">
        <v>835</v>
      </c>
      <c r="S38" s="131" t="s">
        <v>183</v>
      </c>
      <c r="T38" s="135"/>
      <c r="U38" s="129"/>
      <c r="V38" s="155">
        <v>5.2</v>
      </c>
      <c r="W38" s="126">
        <v>384</v>
      </c>
      <c r="X38" s="154">
        <v>4.5</v>
      </c>
      <c r="Y38" s="127">
        <v>345</v>
      </c>
      <c r="Z38" s="155">
        <v>4.0999999999999996</v>
      </c>
      <c r="AA38" s="126">
        <v>1224</v>
      </c>
      <c r="AB38" s="154">
        <v>4.9000000000000004</v>
      </c>
      <c r="AC38" s="127">
        <v>1280</v>
      </c>
      <c r="AD38" s="154">
        <v>4.4000000000000004</v>
      </c>
      <c r="AE38" s="126">
        <v>3086</v>
      </c>
      <c r="AF38" s="154">
        <v>3.8</v>
      </c>
      <c r="AG38" s="127">
        <v>3009</v>
      </c>
      <c r="AH38" s="163" t="s">
        <v>183</v>
      </c>
      <c r="AI38" s="135"/>
      <c r="AJ38" s="129"/>
    </row>
    <row r="39" spans="1:36" ht="13.5" thickBot="1">
      <c r="A39" s="136"/>
      <c r="B39" s="137"/>
      <c r="C39" s="138"/>
      <c r="D39" s="139"/>
      <c r="E39" s="140"/>
      <c r="F39" s="141"/>
      <c r="G39" s="138"/>
      <c r="H39" s="139"/>
      <c r="I39" s="140"/>
      <c r="J39" s="141"/>
      <c r="K39" s="138"/>
      <c r="L39" s="139"/>
      <c r="M39" s="140"/>
      <c r="N39" s="141"/>
      <c r="O39" s="138"/>
      <c r="P39" s="139"/>
      <c r="Q39" s="140"/>
      <c r="R39" s="141"/>
      <c r="S39" s="142"/>
      <c r="T39" s="143"/>
      <c r="U39" s="144"/>
      <c r="V39" s="166"/>
      <c r="W39" s="167"/>
      <c r="X39" s="168"/>
      <c r="Y39" s="169"/>
      <c r="Z39" s="166"/>
      <c r="AA39" s="167"/>
      <c r="AB39" s="168"/>
      <c r="AC39" s="169"/>
      <c r="AD39" s="166"/>
      <c r="AE39" s="167"/>
      <c r="AF39" s="168"/>
      <c r="AG39" s="169"/>
      <c r="AH39" s="170"/>
      <c r="AI39" s="171"/>
      <c r="AJ39" s="172"/>
    </row>
    <row r="40" spans="1:36" ht="13.5" thickTop="1"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174"/>
      <c r="AJ40" s="175" t="s">
        <v>192</v>
      </c>
    </row>
    <row r="43" spans="1:36">
      <c r="A43" t="s">
        <v>241</v>
      </c>
      <c r="B43" t="s">
        <v>242</v>
      </c>
    </row>
    <row r="44" spans="1:36">
      <c r="A44" t="s">
        <v>243</v>
      </c>
    </row>
    <row r="45" spans="1:36">
      <c r="A45" t="s">
        <v>244</v>
      </c>
    </row>
    <row r="46" spans="1:36">
      <c r="A46" t="s">
        <v>245</v>
      </c>
    </row>
    <row r="47" spans="1:36">
      <c r="A47" t="s">
        <v>246</v>
      </c>
    </row>
    <row r="48" spans="1:36">
      <c r="A48" t="s">
        <v>247</v>
      </c>
    </row>
    <row r="49" spans="1:1">
      <c r="A49" t="s">
        <v>248</v>
      </c>
    </row>
    <row r="50" spans="1:1">
      <c r="A50" t="s">
        <v>249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50"/>
  <sheetViews>
    <sheetView rightToLeft="1" topLeftCell="A9" workbookViewId="0">
      <selection activeCell="B43" sqref="B43"/>
    </sheetView>
  </sheetViews>
  <sheetFormatPr defaultRowHeight="12.75"/>
  <sheetData>
    <row r="1" spans="1:36" ht="15.75">
      <c r="A1" s="58" t="s">
        <v>95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60"/>
      <c r="U1" s="61" t="s">
        <v>96</v>
      </c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60"/>
      <c r="AJ1" s="61" t="s">
        <v>184</v>
      </c>
    </row>
    <row r="2" spans="1:36" ht="15.75" thickBot="1">
      <c r="A2" s="62">
        <v>2017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4"/>
      <c r="T2" s="64"/>
      <c r="U2" s="6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6"/>
      <c r="AI2" s="146"/>
      <c r="AJ2" s="147"/>
    </row>
    <row r="3" spans="1:36" ht="13.5" thickTop="1">
      <c r="A3" s="66"/>
      <c r="B3" s="66"/>
      <c r="C3" s="67" t="s">
        <v>97</v>
      </c>
      <c r="D3" s="68"/>
      <c r="E3" s="68"/>
      <c r="F3" s="69"/>
      <c r="G3" s="67" t="s">
        <v>98</v>
      </c>
      <c r="H3" s="68"/>
      <c r="I3" s="68"/>
      <c r="J3" s="69"/>
      <c r="K3" s="67" t="s">
        <v>99</v>
      </c>
      <c r="L3" s="68"/>
      <c r="M3" s="68"/>
      <c r="N3" s="69"/>
      <c r="O3" s="67" t="s">
        <v>100</v>
      </c>
      <c r="P3" s="68"/>
      <c r="Q3" s="68"/>
      <c r="R3" s="70"/>
      <c r="S3" s="71"/>
      <c r="T3" s="72"/>
      <c r="U3" s="73"/>
      <c r="V3" s="67" t="s">
        <v>185</v>
      </c>
      <c r="W3" s="68"/>
      <c r="X3" s="68"/>
      <c r="Y3" s="69"/>
      <c r="Z3" s="67" t="s">
        <v>186</v>
      </c>
      <c r="AA3" s="68"/>
      <c r="AB3" s="68"/>
      <c r="AC3" s="69"/>
      <c r="AD3" s="67" t="s">
        <v>187</v>
      </c>
      <c r="AE3" s="68"/>
      <c r="AF3" s="68"/>
      <c r="AG3" s="69"/>
      <c r="AH3" s="71"/>
      <c r="AI3" s="72"/>
      <c r="AJ3" s="73"/>
    </row>
    <row r="4" spans="1:36">
      <c r="A4" s="66"/>
      <c r="B4" s="66"/>
      <c r="C4" s="74" t="s">
        <v>101</v>
      </c>
      <c r="D4" s="75"/>
      <c r="E4" s="75"/>
      <c r="F4" s="76"/>
      <c r="G4" s="74" t="s">
        <v>102</v>
      </c>
      <c r="H4" s="75"/>
      <c r="I4" s="75"/>
      <c r="J4" s="76"/>
      <c r="K4" s="74" t="s">
        <v>103</v>
      </c>
      <c r="L4" s="75"/>
      <c r="M4" s="75"/>
      <c r="N4" s="76"/>
      <c r="O4" s="74" t="s">
        <v>104</v>
      </c>
      <c r="P4" s="75"/>
      <c r="Q4" s="75"/>
      <c r="R4" s="76"/>
      <c r="S4" s="71"/>
      <c r="T4" s="72"/>
      <c r="U4" s="73"/>
      <c r="V4" s="74" t="s">
        <v>188</v>
      </c>
      <c r="W4" s="75"/>
      <c r="X4" s="75"/>
      <c r="Y4" s="76"/>
      <c r="Z4" s="74" t="s">
        <v>189</v>
      </c>
      <c r="AA4" s="75"/>
      <c r="AB4" s="75"/>
      <c r="AC4" s="76"/>
      <c r="AD4" s="74" t="s">
        <v>190</v>
      </c>
      <c r="AE4" s="75"/>
      <c r="AF4" s="75"/>
      <c r="AG4" s="76"/>
      <c r="AH4" s="71"/>
      <c r="AI4" s="72"/>
      <c r="AJ4" s="73"/>
    </row>
    <row r="5" spans="1:36">
      <c r="A5" s="77"/>
      <c r="B5" s="78"/>
      <c r="C5" s="79" t="s">
        <v>105</v>
      </c>
      <c r="D5" s="80"/>
      <c r="E5" s="81" t="s">
        <v>106</v>
      </c>
      <c r="F5" s="68"/>
      <c r="G5" s="79" t="s">
        <v>105</v>
      </c>
      <c r="H5" s="80"/>
      <c r="I5" s="81" t="s">
        <v>106</v>
      </c>
      <c r="J5" s="68"/>
      <c r="K5" s="79" t="s">
        <v>105</v>
      </c>
      <c r="L5" s="80"/>
      <c r="M5" s="81" t="s">
        <v>106</v>
      </c>
      <c r="N5" s="68"/>
      <c r="O5" s="79" t="s">
        <v>105</v>
      </c>
      <c r="P5" s="80"/>
      <c r="Q5" s="81" t="s">
        <v>106</v>
      </c>
      <c r="R5" s="68"/>
      <c r="S5" s="82"/>
      <c r="T5" s="71"/>
      <c r="U5" s="78"/>
      <c r="V5" s="79" t="s">
        <v>105</v>
      </c>
      <c r="W5" s="80"/>
      <c r="X5" s="81" t="s">
        <v>106</v>
      </c>
      <c r="Y5" s="68"/>
      <c r="Z5" s="79" t="s">
        <v>105</v>
      </c>
      <c r="AA5" s="80"/>
      <c r="AB5" s="81" t="s">
        <v>106</v>
      </c>
      <c r="AC5" s="68"/>
      <c r="AD5" s="79" t="s">
        <v>105</v>
      </c>
      <c r="AE5" s="80"/>
      <c r="AF5" s="81" t="s">
        <v>106</v>
      </c>
      <c r="AG5" s="68"/>
      <c r="AH5" s="71"/>
      <c r="AI5" s="72"/>
      <c r="AJ5" s="73"/>
    </row>
    <row r="6" spans="1:36">
      <c r="A6" s="77"/>
      <c r="B6" s="77"/>
      <c r="C6" s="83"/>
      <c r="D6" s="84"/>
      <c r="E6" s="79" t="s">
        <v>107</v>
      </c>
      <c r="F6" s="68"/>
      <c r="G6" s="83"/>
      <c r="H6" s="84"/>
      <c r="I6" s="79" t="s">
        <v>107</v>
      </c>
      <c r="J6" s="68"/>
      <c r="K6" s="83"/>
      <c r="L6" s="84"/>
      <c r="M6" s="79" t="s">
        <v>107</v>
      </c>
      <c r="N6" s="68"/>
      <c r="O6" s="83"/>
      <c r="P6" s="84"/>
      <c r="Q6" s="79" t="s">
        <v>107</v>
      </c>
      <c r="R6" s="68"/>
      <c r="S6" s="71"/>
      <c r="T6" s="72"/>
      <c r="U6" s="73"/>
      <c r="V6" s="83"/>
      <c r="W6" s="84"/>
      <c r="X6" s="79" t="s">
        <v>107</v>
      </c>
      <c r="Y6" s="68"/>
      <c r="Z6" s="83"/>
      <c r="AA6" s="84"/>
      <c r="AB6" s="79" t="s">
        <v>107</v>
      </c>
      <c r="AC6" s="68"/>
      <c r="AD6" s="83"/>
      <c r="AE6" s="84"/>
      <c r="AF6" s="79" t="s">
        <v>107</v>
      </c>
      <c r="AG6" s="68"/>
      <c r="AH6" s="71"/>
      <c r="AI6" s="72"/>
      <c r="AJ6" s="73"/>
    </row>
    <row r="7" spans="1:36">
      <c r="A7" s="77"/>
      <c r="B7" s="77"/>
      <c r="C7" s="85" t="s">
        <v>108</v>
      </c>
      <c r="D7" s="86"/>
      <c r="E7" s="79" t="s">
        <v>109</v>
      </c>
      <c r="F7" s="87"/>
      <c r="G7" s="85" t="s">
        <v>108</v>
      </c>
      <c r="H7" s="86"/>
      <c r="I7" s="79" t="s">
        <v>109</v>
      </c>
      <c r="J7" s="87"/>
      <c r="K7" s="85" t="s">
        <v>108</v>
      </c>
      <c r="L7" s="86"/>
      <c r="M7" s="79" t="s">
        <v>109</v>
      </c>
      <c r="N7" s="87"/>
      <c r="O7" s="85" t="s">
        <v>108</v>
      </c>
      <c r="P7" s="86"/>
      <c r="Q7" s="79" t="s">
        <v>109</v>
      </c>
      <c r="R7" s="87"/>
      <c r="S7" s="82"/>
      <c r="T7" s="71"/>
      <c r="U7" s="73"/>
      <c r="V7" s="85" t="s">
        <v>108</v>
      </c>
      <c r="W7" s="86"/>
      <c r="X7" s="79" t="s">
        <v>109</v>
      </c>
      <c r="Y7" s="87"/>
      <c r="Z7" s="85" t="s">
        <v>108</v>
      </c>
      <c r="AA7" s="86"/>
      <c r="AB7" s="79" t="s">
        <v>109</v>
      </c>
      <c r="AC7" s="87"/>
      <c r="AD7" s="85" t="s">
        <v>108</v>
      </c>
      <c r="AE7" s="86"/>
      <c r="AF7" s="79" t="s">
        <v>109</v>
      </c>
      <c r="AG7" s="87"/>
      <c r="AH7" s="71"/>
      <c r="AI7" s="72"/>
      <c r="AJ7" s="73"/>
    </row>
    <row r="8" spans="1:36">
      <c r="A8" s="77" t="s">
        <v>110</v>
      </c>
      <c r="B8" s="77" t="s">
        <v>111</v>
      </c>
      <c r="C8" s="88"/>
      <c r="D8" s="84"/>
      <c r="E8" s="68" t="s">
        <v>112</v>
      </c>
      <c r="F8" s="68"/>
      <c r="G8" s="88"/>
      <c r="H8" s="84"/>
      <c r="I8" s="68" t="s">
        <v>112</v>
      </c>
      <c r="J8" s="68"/>
      <c r="K8" s="88"/>
      <c r="L8" s="84"/>
      <c r="M8" s="68" t="s">
        <v>112</v>
      </c>
      <c r="N8" s="68"/>
      <c r="O8" s="88"/>
      <c r="P8" s="84"/>
      <c r="Q8" s="68" t="s">
        <v>112</v>
      </c>
      <c r="R8" s="68"/>
      <c r="S8" s="71" t="s">
        <v>113</v>
      </c>
      <c r="T8" s="72" t="s">
        <v>114</v>
      </c>
      <c r="U8" s="73" t="s">
        <v>92</v>
      </c>
      <c r="V8" s="88"/>
      <c r="W8" s="84"/>
      <c r="X8" s="68" t="s">
        <v>112</v>
      </c>
      <c r="Y8" s="68"/>
      <c r="Z8" s="88"/>
      <c r="AA8" s="84"/>
      <c r="AB8" s="68" t="s">
        <v>112</v>
      </c>
      <c r="AC8" s="68"/>
      <c r="AD8" s="88"/>
      <c r="AE8" s="84"/>
      <c r="AF8" s="68" t="s">
        <v>112</v>
      </c>
      <c r="AG8" s="68"/>
      <c r="AH8" s="71" t="s">
        <v>113</v>
      </c>
      <c r="AI8" s="72" t="s">
        <v>114</v>
      </c>
      <c r="AJ8" s="73" t="s">
        <v>92</v>
      </c>
    </row>
    <row r="9" spans="1:36">
      <c r="A9" s="77" t="s">
        <v>115</v>
      </c>
      <c r="B9" s="66"/>
      <c r="C9" s="89"/>
      <c r="D9" s="90"/>
      <c r="E9" s="91" t="s">
        <v>116</v>
      </c>
      <c r="F9" s="92"/>
      <c r="G9" s="89"/>
      <c r="H9" s="90"/>
      <c r="I9" s="91" t="s">
        <v>116</v>
      </c>
      <c r="J9" s="92"/>
      <c r="K9" s="89"/>
      <c r="L9" s="90"/>
      <c r="M9" s="91" t="s">
        <v>116</v>
      </c>
      <c r="N9" s="92"/>
      <c r="O9" s="89"/>
      <c r="P9" s="90"/>
      <c r="Q9" s="91" t="s">
        <v>116</v>
      </c>
      <c r="R9" s="92"/>
      <c r="S9" s="71"/>
      <c r="T9" s="72" t="s">
        <v>117</v>
      </c>
      <c r="U9" s="73" t="s">
        <v>118</v>
      </c>
      <c r="V9" s="89"/>
      <c r="W9" s="90"/>
      <c r="X9" s="91" t="s">
        <v>116</v>
      </c>
      <c r="Y9" s="92"/>
      <c r="Z9" s="89"/>
      <c r="AA9" s="90"/>
      <c r="AB9" s="91" t="s">
        <v>116</v>
      </c>
      <c r="AC9" s="92"/>
      <c r="AD9" s="89"/>
      <c r="AE9" s="90"/>
      <c r="AF9" s="91" t="s">
        <v>116</v>
      </c>
      <c r="AG9" s="92"/>
      <c r="AH9" s="71"/>
      <c r="AI9" s="72" t="s">
        <v>117</v>
      </c>
      <c r="AJ9" s="73" t="s">
        <v>118</v>
      </c>
    </row>
    <row r="10" spans="1:36">
      <c r="A10" s="93"/>
      <c r="B10" s="94"/>
      <c r="C10" s="95" t="s">
        <v>119</v>
      </c>
      <c r="D10" s="96" t="s">
        <v>120</v>
      </c>
      <c r="E10" s="95" t="s">
        <v>119</v>
      </c>
      <c r="F10" s="96" t="s">
        <v>120</v>
      </c>
      <c r="G10" s="95" t="s">
        <v>119</v>
      </c>
      <c r="H10" s="96" t="s">
        <v>120</v>
      </c>
      <c r="I10" s="95" t="s">
        <v>119</v>
      </c>
      <c r="J10" s="96" t="s">
        <v>120</v>
      </c>
      <c r="K10" s="95" t="s">
        <v>119</v>
      </c>
      <c r="L10" s="96" t="s">
        <v>120</v>
      </c>
      <c r="M10" s="95" t="s">
        <v>119</v>
      </c>
      <c r="N10" s="96" t="s">
        <v>120</v>
      </c>
      <c r="O10" s="95" t="s">
        <v>119</v>
      </c>
      <c r="P10" s="96" t="s">
        <v>120</v>
      </c>
      <c r="Q10" s="95" t="s">
        <v>119</v>
      </c>
      <c r="R10" s="96" t="s">
        <v>120</v>
      </c>
      <c r="S10" s="71"/>
      <c r="T10" s="72"/>
      <c r="U10" s="73" t="s">
        <v>121</v>
      </c>
      <c r="V10" s="95" t="s">
        <v>119</v>
      </c>
      <c r="W10" s="96" t="s">
        <v>120</v>
      </c>
      <c r="X10" s="95" t="s">
        <v>119</v>
      </c>
      <c r="Y10" s="96" t="s">
        <v>120</v>
      </c>
      <c r="Z10" s="95" t="s">
        <v>119</v>
      </c>
      <c r="AA10" s="96" t="s">
        <v>120</v>
      </c>
      <c r="AB10" s="95" t="s">
        <v>119</v>
      </c>
      <c r="AC10" s="96" t="s">
        <v>120</v>
      </c>
      <c r="AD10" s="95" t="s">
        <v>119</v>
      </c>
      <c r="AE10" s="96" t="s">
        <v>120</v>
      </c>
      <c r="AF10" s="95" t="s">
        <v>119</v>
      </c>
      <c r="AG10" s="96" t="s">
        <v>120</v>
      </c>
      <c r="AH10" s="71"/>
      <c r="AI10" s="72"/>
      <c r="AJ10" s="73" t="s">
        <v>121</v>
      </c>
    </row>
    <row r="11" spans="1:36">
      <c r="A11" s="66"/>
      <c r="B11" s="66"/>
      <c r="C11" s="94"/>
      <c r="D11" s="97" t="s">
        <v>122</v>
      </c>
      <c r="E11" s="94"/>
      <c r="F11" s="97" t="s">
        <v>122</v>
      </c>
      <c r="G11" s="94"/>
      <c r="H11" s="97" t="s">
        <v>122</v>
      </c>
      <c r="I11" s="94"/>
      <c r="J11" s="97" t="s">
        <v>122</v>
      </c>
      <c r="K11" s="94"/>
      <c r="L11" s="97" t="s">
        <v>122</v>
      </c>
      <c r="M11" s="94"/>
      <c r="N11" s="97" t="s">
        <v>122</v>
      </c>
      <c r="O11" s="94"/>
      <c r="P11" s="97" t="s">
        <v>122</v>
      </c>
      <c r="Q11" s="94"/>
      <c r="R11" s="97" t="s">
        <v>122</v>
      </c>
      <c r="S11" s="94"/>
      <c r="T11" s="98"/>
      <c r="U11" s="99"/>
      <c r="V11" s="94"/>
      <c r="W11" s="97" t="s">
        <v>122</v>
      </c>
      <c r="X11" s="94"/>
      <c r="Y11" s="97" t="s">
        <v>122</v>
      </c>
      <c r="Z11" s="94"/>
      <c r="AA11" s="97" t="s">
        <v>122</v>
      </c>
      <c r="AB11" s="94"/>
      <c r="AC11" s="97" t="s">
        <v>122</v>
      </c>
      <c r="AD11" s="94"/>
      <c r="AE11" s="97" t="s">
        <v>122</v>
      </c>
      <c r="AF11" s="94"/>
      <c r="AG11" s="97" t="s">
        <v>122</v>
      </c>
      <c r="AH11" s="94"/>
      <c r="AI11" s="98"/>
      <c r="AJ11" s="99"/>
    </row>
    <row r="12" spans="1:36">
      <c r="A12" s="66"/>
      <c r="B12" s="66"/>
      <c r="C12" s="96" t="s">
        <v>123</v>
      </c>
      <c r="D12" s="100" t="s">
        <v>124</v>
      </c>
      <c r="E12" s="98" t="s">
        <v>123</v>
      </c>
      <c r="F12" s="100" t="s">
        <v>124</v>
      </c>
      <c r="G12" s="98" t="s">
        <v>123</v>
      </c>
      <c r="H12" s="100" t="s">
        <v>124</v>
      </c>
      <c r="I12" s="98" t="s">
        <v>123</v>
      </c>
      <c r="J12" s="100" t="s">
        <v>124</v>
      </c>
      <c r="K12" s="98" t="s">
        <v>123</v>
      </c>
      <c r="L12" s="100" t="s">
        <v>124</v>
      </c>
      <c r="M12" s="98" t="s">
        <v>123</v>
      </c>
      <c r="N12" s="100" t="s">
        <v>124</v>
      </c>
      <c r="O12" s="98" t="s">
        <v>123</v>
      </c>
      <c r="P12" s="100" t="s">
        <v>124</v>
      </c>
      <c r="Q12" s="98" t="s">
        <v>123</v>
      </c>
      <c r="R12" s="100" t="s">
        <v>124</v>
      </c>
      <c r="S12" s="71"/>
      <c r="T12" s="72"/>
      <c r="U12" s="73"/>
      <c r="V12" s="96" t="s">
        <v>123</v>
      </c>
      <c r="W12" s="100" t="s">
        <v>124</v>
      </c>
      <c r="X12" s="98" t="s">
        <v>123</v>
      </c>
      <c r="Y12" s="100" t="s">
        <v>124</v>
      </c>
      <c r="Z12" s="98" t="s">
        <v>123</v>
      </c>
      <c r="AA12" s="100" t="s">
        <v>124</v>
      </c>
      <c r="AB12" s="98" t="s">
        <v>123</v>
      </c>
      <c r="AC12" s="100" t="s">
        <v>124</v>
      </c>
      <c r="AD12" s="98" t="s">
        <v>123</v>
      </c>
      <c r="AE12" s="100" t="s">
        <v>124</v>
      </c>
      <c r="AF12" s="98" t="s">
        <v>123</v>
      </c>
      <c r="AG12" s="100" t="s">
        <v>124</v>
      </c>
      <c r="AH12" s="71"/>
      <c r="AI12" s="72"/>
      <c r="AJ12" s="73"/>
    </row>
    <row r="13" spans="1:36">
      <c r="A13" s="66"/>
      <c r="B13" s="101"/>
      <c r="C13" s="102" t="s">
        <v>125</v>
      </c>
      <c r="D13" s="103" t="s">
        <v>126</v>
      </c>
      <c r="E13" s="102" t="s">
        <v>125</v>
      </c>
      <c r="F13" s="104" t="s">
        <v>126</v>
      </c>
      <c r="G13" s="102" t="s">
        <v>125</v>
      </c>
      <c r="H13" s="103" t="s">
        <v>126</v>
      </c>
      <c r="I13" s="102" t="s">
        <v>125</v>
      </c>
      <c r="J13" s="104" t="s">
        <v>126</v>
      </c>
      <c r="K13" s="102" t="s">
        <v>125</v>
      </c>
      <c r="L13" s="103" t="s">
        <v>126</v>
      </c>
      <c r="M13" s="102" t="s">
        <v>125</v>
      </c>
      <c r="N13" s="104" t="s">
        <v>126</v>
      </c>
      <c r="O13" s="102" t="s">
        <v>125</v>
      </c>
      <c r="P13" s="103" t="s">
        <v>126</v>
      </c>
      <c r="Q13" s="102" t="s">
        <v>125</v>
      </c>
      <c r="R13" s="104" t="s">
        <v>126</v>
      </c>
      <c r="S13" s="101"/>
      <c r="T13" s="105"/>
      <c r="U13" s="106"/>
      <c r="V13" s="102" t="s">
        <v>125</v>
      </c>
      <c r="W13" s="103" t="s">
        <v>126</v>
      </c>
      <c r="X13" s="102" t="s">
        <v>125</v>
      </c>
      <c r="Y13" s="104" t="s">
        <v>126</v>
      </c>
      <c r="Z13" s="102" t="s">
        <v>125</v>
      </c>
      <c r="AA13" s="103" t="s">
        <v>126</v>
      </c>
      <c r="AB13" s="102" t="s">
        <v>125</v>
      </c>
      <c r="AC13" s="104" t="s">
        <v>126</v>
      </c>
      <c r="AD13" s="102" t="s">
        <v>125</v>
      </c>
      <c r="AE13" s="103" t="s">
        <v>126</v>
      </c>
      <c r="AF13" s="102" t="s">
        <v>125</v>
      </c>
      <c r="AG13" s="104" t="s">
        <v>126</v>
      </c>
      <c r="AH13" s="101"/>
      <c r="AI13" s="105"/>
      <c r="AJ13" s="106"/>
    </row>
    <row r="14" spans="1:36">
      <c r="A14" s="107"/>
      <c r="B14" s="108" t="s">
        <v>127</v>
      </c>
      <c r="C14" s="109">
        <v>100</v>
      </c>
      <c r="D14" s="110">
        <v>74145</v>
      </c>
      <c r="E14" s="111">
        <v>100</v>
      </c>
      <c r="F14" s="112">
        <v>85784</v>
      </c>
      <c r="G14" s="109">
        <v>100</v>
      </c>
      <c r="H14" s="110">
        <v>33000</v>
      </c>
      <c r="I14" s="111">
        <v>100</v>
      </c>
      <c r="J14" s="112">
        <v>31838</v>
      </c>
      <c r="K14" s="109">
        <v>100</v>
      </c>
      <c r="L14" s="110">
        <v>44973</v>
      </c>
      <c r="M14" s="111">
        <v>100</v>
      </c>
      <c r="N14" s="112">
        <v>38592</v>
      </c>
      <c r="O14" s="109">
        <v>100</v>
      </c>
      <c r="P14" s="110">
        <v>26340</v>
      </c>
      <c r="Q14" s="111">
        <v>100</v>
      </c>
      <c r="R14" s="112">
        <v>23604</v>
      </c>
      <c r="S14" s="113" t="s">
        <v>128</v>
      </c>
      <c r="T14" s="114"/>
      <c r="U14" s="115"/>
      <c r="V14" s="148">
        <v>100</v>
      </c>
      <c r="W14" s="149">
        <v>7863</v>
      </c>
      <c r="X14" s="150">
        <v>100</v>
      </c>
      <c r="Y14" s="151">
        <v>8204</v>
      </c>
      <c r="Z14" s="148">
        <v>100</v>
      </c>
      <c r="AA14" s="149">
        <v>30371</v>
      </c>
      <c r="AB14" s="150">
        <v>100</v>
      </c>
      <c r="AC14" s="151">
        <v>26958</v>
      </c>
      <c r="AD14" s="148">
        <v>100</v>
      </c>
      <c r="AE14" s="152">
        <v>70091</v>
      </c>
      <c r="AF14" s="150">
        <v>100</v>
      </c>
      <c r="AG14" s="151">
        <v>81219</v>
      </c>
      <c r="AH14" s="153" t="s">
        <v>128</v>
      </c>
      <c r="AI14" s="114"/>
      <c r="AJ14" s="115"/>
    </row>
    <row r="15" spans="1:36">
      <c r="A15" s="116" t="s">
        <v>84</v>
      </c>
      <c r="B15" s="117" t="s">
        <v>82</v>
      </c>
      <c r="C15" s="118">
        <v>2.2000000000000002</v>
      </c>
      <c r="D15" s="119">
        <v>1610</v>
      </c>
      <c r="E15" s="118">
        <v>1.5</v>
      </c>
      <c r="F15" s="120">
        <v>1291</v>
      </c>
      <c r="G15" s="118">
        <v>1.8</v>
      </c>
      <c r="H15" s="119">
        <v>591</v>
      </c>
      <c r="I15" s="118">
        <v>1.5</v>
      </c>
      <c r="J15" s="120">
        <v>463</v>
      </c>
      <c r="K15" s="118">
        <v>6.1</v>
      </c>
      <c r="L15" s="119">
        <v>2760</v>
      </c>
      <c r="M15" s="118">
        <v>9</v>
      </c>
      <c r="N15" s="120">
        <v>3456</v>
      </c>
      <c r="O15" s="118">
        <v>0.6</v>
      </c>
      <c r="P15" s="119">
        <v>168</v>
      </c>
      <c r="Q15" s="118">
        <v>0.9</v>
      </c>
      <c r="R15" s="120">
        <v>213</v>
      </c>
      <c r="S15" s="121" t="s">
        <v>83</v>
      </c>
      <c r="T15" s="122" t="s">
        <v>129</v>
      </c>
      <c r="U15" s="123" t="s">
        <v>85</v>
      </c>
      <c r="V15" s="154">
        <v>4.4000000000000004</v>
      </c>
      <c r="W15" s="119">
        <v>343</v>
      </c>
      <c r="X15" s="154">
        <v>2.2999999999999998</v>
      </c>
      <c r="Y15" s="120">
        <v>190</v>
      </c>
      <c r="Z15" s="154">
        <v>7.1</v>
      </c>
      <c r="AA15" s="119">
        <v>2158</v>
      </c>
      <c r="AB15" s="154">
        <v>5.2</v>
      </c>
      <c r="AC15" s="120">
        <v>1399</v>
      </c>
      <c r="AD15" s="154">
        <v>0.2</v>
      </c>
      <c r="AE15" s="119">
        <v>131</v>
      </c>
      <c r="AF15" s="154">
        <v>0.2</v>
      </c>
      <c r="AG15" s="120">
        <v>133</v>
      </c>
      <c r="AH15" s="121" t="s">
        <v>83</v>
      </c>
      <c r="AI15" s="122" t="s">
        <v>129</v>
      </c>
      <c r="AJ15" s="123" t="s">
        <v>85</v>
      </c>
    </row>
    <row r="16" spans="1:36" ht="36">
      <c r="A16" s="124" t="s">
        <v>80</v>
      </c>
      <c r="B16" s="121" t="s">
        <v>130</v>
      </c>
      <c r="C16" s="125">
        <v>5.2</v>
      </c>
      <c r="D16" s="126">
        <v>3855</v>
      </c>
      <c r="E16" s="118">
        <v>2.5</v>
      </c>
      <c r="F16" s="127">
        <v>2171</v>
      </c>
      <c r="G16" s="118">
        <v>6.2</v>
      </c>
      <c r="H16" s="126">
        <v>2031</v>
      </c>
      <c r="I16" s="118">
        <v>3.2</v>
      </c>
      <c r="J16" s="127">
        <v>1029</v>
      </c>
      <c r="K16" s="118">
        <v>6.7</v>
      </c>
      <c r="L16" s="126">
        <v>2999</v>
      </c>
      <c r="M16" s="118">
        <v>3.6</v>
      </c>
      <c r="N16" s="127">
        <v>1373</v>
      </c>
      <c r="O16" s="118">
        <v>4</v>
      </c>
      <c r="P16" s="126">
        <v>1058</v>
      </c>
      <c r="Q16" s="118">
        <v>2.5</v>
      </c>
      <c r="R16" s="127">
        <v>599</v>
      </c>
      <c r="S16" s="128" t="s">
        <v>131</v>
      </c>
      <c r="T16" s="122" t="s">
        <v>132</v>
      </c>
      <c r="U16" s="129" t="s">
        <v>133</v>
      </c>
      <c r="V16" s="155">
        <v>6.3</v>
      </c>
      <c r="W16" s="126">
        <v>493</v>
      </c>
      <c r="X16" s="154">
        <v>2.8</v>
      </c>
      <c r="Y16" s="127">
        <v>232</v>
      </c>
      <c r="Z16" s="154">
        <v>5.5</v>
      </c>
      <c r="AA16" s="126">
        <v>1656</v>
      </c>
      <c r="AB16" s="154">
        <v>3</v>
      </c>
      <c r="AC16" s="127">
        <v>803</v>
      </c>
      <c r="AD16" s="154">
        <v>5</v>
      </c>
      <c r="AE16" s="126">
        <v>3511</v>
      </c>
      <c r="AF16" s="154">
        <v>2.8</v>
      </c>
      <c r="AG16" s="127">
        <v>2286</v>
      </c>
      <c r="AH16" s="128" t="s">
        <v>131</v>
      </c>
      <c r="AI16" s="122" t="s">
        <v>132</v>
      </c>
      <c r="AJ16" s="129" t="s">
        <v>133</v>
      </c>
    </row>
    <row r="17" spans="1:36">
      <c r="A17" s="130" t="s">
        <v>76</v>
      </c>
      <c r="B17" s="121" t="s">
        <v>134</v>
      </c>
      <c r="C17" s="125"/>
      <c r="D17" s="126"/>
      <c r="E17" s="118"/>
      <c r="F17" s="127"/>
      <c r="G17" s="118"/>
      <c r="H17" s="126"/>
      <c r="I17" s="118"/>
      <c r="J17" s="127"/>
      <c r="K17" s="118"/>
      <c r="L17" s="126"/>
      <c r="M17" s="118"/>
      <c r="N17" s="127"/>
      <c r="O17" s="118"/>
      <c r="P17" s="126"/>
      <c r="Q17" s="118"/>
      <c r="R17" s="127"/>
      <c r="S17" s="131" t="s">
        <v>135</v>
      </c>
      <c r="T17" s="122" t="s">
        <v>136</v>
      </c>
      <c r="U17" s="132" t="s">
        <v>137</v>
      </c>
      <c r="V17" s="155"/>
      <c r="W17" s="126"/>
      <c r="X17" s="154"/>
      <c r="Y17" s="127"/>
      <c r="Z17" s="154"/>
      <c r="AA17" s="126"/>
      <c r="AB17" s="154"/>
      <c r="AC17" s="127"/>
      <c r="AD17" s="154"/>
      <c r="AE17" s="126"/>
      <c r="AF17" s="154"/>
      <c r="AG17" s="127"/>
      <c r="AH17" s="131" t="s">
        <v>135</v>
      </c>
      <c r="AI17" s="122" t="s">
        <v>136</v>
      </c>
      <c r="AJ17" s="123" t="s">
        <v>137</v>
      </c>
    </row>
    <row r="18" spans="1:36">
      <c r="A18" s="130"/>
      <c r="B18" s="121" t="s">
        <v>138</v>
      </c>
      <c r="C18" s="125" t="s">
        <v>139</v>
      </c>
      <c r="D18" s="126" t="s">
        <v>139</v>
      </c>
      <c r="E18" s="118" t="s">
        <v>139</v>
      </c>
      <c r="F18" s="127" t="s">
        <v>139</v>
      </c>
      <c r="G18" s="118">
        <v>0.3</v>
      </c>
      <c r="H18" s="126">
        <v>110</v>
      </c>
      <c r="I18" s="118">
        <v>0.2</v>
      </c>
      <c r="J18" s="127">
        <v>62</v>
      </c>
      <c r="K18" s="118" t="s">
        <v>139</v>
      </c>
      <c r="L18" s="126" t="s">
        <v>139</v>
      </c>
      <c r="M18" s="118" t="s">
        <v>139</v>
      </c>
      <c r="N18" s="127" t="s">
        <v>139</v>
      </c>
      <c r="O18" s="118" t="s">
        <v>139</v>
      </c>
      <c r="P18" s="126" t="s">
        <v>139</v>
      </c>
      <c r="Q18" s="118" t="s">
        <v>139</v>
      </c>
      <c r="R18" s="127" t="s">
        <v>139</v>
      </c>
      <c r="S18" s="131" t="s">
        <v>140</v>
      </c>
      <c r="T18" s="122"/>
      <c r="U18" s="132"/>
      <c r="V18" s="155">
        <v>0.3</v>
      </c>
      <c r="W18" s="126">
        <v>24</v>
      </c>
      <c r="X18" s="154">
        <v>0.4</v>
      </c>
      <c r="Y18" s="127">
        <v>33</v>
      </c>
      <c r="Z18" s="154">
        <v>0.4</v>
      </c>
      <c r="AA18" s="126">
        <v>113</v>
      </c>
      <c r="AB18" s="154">
        <v>0.5</v>
      </c>
      <c r="AC18" s="127">
        <v>130</v>
      </c>
      <c r="AD18" s="154" t="s">
        <v>139</v>
      </c>
      <c r="AE18" s="126" t="s">
        <v>139</v>
      </c>
      <c r="AF18" s="154" t="s">
        <v>139</v>
      </c>
      <c r="AG18" s="127" t="s">
        <v>139</v>
      </c>
      <c r="AH18" s="131" t="s">
        <v>140</v>
      </c>
      <c r="AI18" s="122"/>
      <c r="AJ18" s="123"/>
    </row>
    <row r="19" spans="1:36">
      <c r="A19" s="130" t="s">
        <v>72</v>
      </c>
      <c r="B19" s="121" t="s">
        <v>70</v>
      </c>
      <c r="C19" s="125">
        <v>12.5</v>
      </c>
      <c r="D19" s="119">
        <v>9297</v>
      </c>
      <c r="E19" s="118">
        <v>9</v>
      </c>
      <c r="F19" s="120">
        <v>7729</v>
      </c>
      <c r="G19" s="118">
        <v>15.7</v>
      </c>
      <c r="H19" s="119">
        <v>5186</v>
      </c>
      <c r="I19" s="118">
        <v>8.8000000000000007</v>
      </c>
      <c r="J19" s="120">
        <v>2795</v>
      </c>
      <c r="K19" s="118">
        <v>22.8</v>
      </c>
      <c r="L19" s="119">
        <v>10264</v>
      </c>
      <c r="M19" s="118">
        <v>10.8</v>
      </c>
      <c r="N19" s="120">
        <v>4184</v>
      </c>
      <c r="O19" s="118">
        <v>13.3</v>
      </c>
      <c r="P19" s="119">
        <v>3502</v>
      </c>
      <c r="Q19" s="118">
        <v>7.5</v>
      </c>
      <c r="R19" s="120">
        <v>1762</v>
      </c>
      <c r="S19" s="121" t="s">
        <v>71</v>
      </c>
      <c r="T19" s="122" t="s">
        <v>141</v>
      </c>
      <c r="U19" s="132" t="s">
        <v>73</v>
      </c>
      <c r="V19" s="155">
        <v>12.9</v>
      </c>
      <c r="W19" s="126">
        <v>1018</v>
      </c>
      <c r="X19" s="154">
        <v>9.8000000000000007</v>
      </c>
      <c r="Y19" s="127">
        <v>801</v>
      </c>
      <c r="Z19" s="154">
        <v>17.2</v>
      </c>
      <c r="AA19" s="126">
        <v>5222</v>
      </c>
      <c r="AB19" s="154">
        <v>10.5</v>
      </c>
      <c r="AC19" s="127">
        <v>2824</v>
      </c>
      <c r="AD19" s="154">
        <v>7</v>
      </c>
      <c r="AE19" s="126">
        <v>4922</v>
      </c>
      <c r="AF19" s="154">
        <v>5.6</v>
      </c>
      <c r="AG19" s="127">
        <v>4524</v>
      </c>
      <c r="AH19" s="121" t="s">
        <v>71</v>
      </c>
      <c r="AI19" s="122" t="s">
        <v>141</v>
      </c>
      <c r="AJ19" s="123" t="s">
        <v>73</v>
      </c>
    </row>
    <row r="20" spans="1:36">
      <c r="A20" s="130" t="s">
        <v>68</v>
      </c>
      <c r="B20" s="121" t="s">
        <v>142</v>
      </c>
      <c r="C20" s="125"/>
      <c r="D20" s="119"/>
      <c r="E20" s="118"/>
      <c r="F20" s="120"/>
      <c r="G20" s="118"/>
      <c r="H20" s="119"/>
      <c r="I20" s="118"/>
      <c r="J20" s="120"/>
      <c r="K20" s="118"/>
      <c r="L20" s="119"/>
      <c r="M20" s="118"/>
      <c r="N20" s="120"/>
      <c r="O20" s="118"/>
      <c r="P20" s="119"/>
      <c r="Q20" s="118"/>
      <c r="R20" s="120"/>
      <c r="S20" s="121" t="s">
        <v>143</v>
      </c>
      <c r="T20" s="122" t="s">
        <v>144</v>
      </c>
      <c r="U20" s="132" t="s">
        <v>69</v>
      </c>
      <c r="V20" s="155"/>
      <c r="W20" s="119"/>
      <c r="X20" s="154"/>
      <c r="Y20" s="120"/>
      <c r="Z20" s="154"/>
      <c r="AA20" s="119"/>
      <c r="AB20" s="154"/>
      <c r="AC20" s="120"/>
      <c r="AD20" s="154"/>
      <c r="AE20" s="119"/>
      <c r="AF20" s="154"/>
      <c r="AG20" s="120"/>
      <c r="AH20" s="121" t="s">
        <v>143</v>
      </c>
      <c r="AI20" s="122" t="s">
        <v>144</v>
      </c>
      <c r="AJ20" s="123" t="s">
        <v>69</v>
      </c>
    </row>
    <row r="21" spans="1:36">
      <c r="A21" s="130"/>
      <c r="B21" s="121" t="s">
        <v>145</v>
      </c>
      <c r="C21" s="125">
        <v>21.1</v>
      </c>
      <c r="D21" s="119">
        <v>15659</v>
      </c>
      <c r="E21" s="118">
        <v>10.8</v>
      </c>
      <c r="F21" s="120">
        <v>9305</v>
      </c>
      <c r="G21" s="118">
        <v>21.2</v>
      </c>
      <c r="H21" s="119">
        <v>6990</v>
      </c>
      <c r="I21" s="118">
        <v>14.1</v>
      </c>
      <c r="J21" s="120">
        <v>4477</v>
      </c>
      <c r="K21" s="118">
        <v>20.6</v>
      </c>
      <c r="L21" s="119">
        <v>9266</v>
      </c>
      <c r="M21" s="118">
        <v>18</v>
      </c>
      <c r="N21" s="120">
        <v>6958</v>
      </c>
      <c r="O21" s="118">
        <v>19.899999999999999</v>
      </c>
      <c r="P21" s="119">
        <v>5244</v>
      </c>
      <c r="Q21" s="118">
        <v>12.2</v>
      </c>
      <c r="R21" s="120">
        <v>2869</v>
      </c>
      <c r="S21" s="121" t="s">
        <v>146</v>
      </c>
      <c r="T21" s="122"/>
      <c r="U21" s="132"/>
      <c r="V21" s="155">
        <v>16.100000000000001</v>
      </c>
      <c r="W21" s="119">
        <v>1268</v>
      </c>
      <c r="X21" s="154">
        <v>10.1</v>
      </c>
      <c r="Y21" s="120">
        <v>831</v>
      </c>
      <c r="Z21" s="154">
        <v>20</v>
      </c>
      <c r="AA21" s="119">
        <v>6089</v>
      </c>
      <c r="AB21" s="154">
        <v>13.3</v>
      </c>
      <c r="AC21" s="120">
        <v>3591</v>
      </c>
      <c r="AD21" s="154">
        <v>20.399999999999999</v>
      </c>
      <c r="AE21" s="119">
        <v>14313</v>
      </c>
      <c r="AF21" s="154">
        <v>10.6</v>
      </c>
      <c r="AG21" s="120">
        <v>8615</v>
      </c>
      <c r="AH21" s="121" t="s">
        <v>146</v>
      </c>
      <c r="AI21" s="122"/>
      <c r="AJ21" s="123"/>
    </row>
    <row r="22" spans="1:36">
      <c r="A22" s="130" t="s">
        <v>56</v>
      </c>
      <c r="B22" s="121" t="s">
        <v>147</v>
      </c>
      <c r="C22" s="125"/>
      <c r="D22" s="126"/>
      <c r="E22" s="118"/>
      <c r="F22" s="127"/>
      <c r="G22" s="118"/>
      <c r="H22" s="126"/>
      <c r="I22" s="118"/>
      <c r="J22" s="127"/>
      <c r="K22" s="118"/>
      <c r="L22" s="126"/>
      <c r="M22" s="118"/>
      <c r="N22" s="127"/>
      <c r="O22" s="118"/>
      <c r="P22" s="126"/>
      <c r="Q22" s="118"/>
      <c r="R22" s="127"/>
      <c r="S22" s="121" t="s">
        <v>148</v>
      </c>
      <c r="T22" s="122" t="s">
        <v>149</v>
      </c>
      <c r="U22" s="123" t="s">
        <v>57</v>
      </c>
      <c r="V22" s="157"/>
      <c r="W22" s="158"/>
      <c r="X22" s="159"/>
      <c r="Y22" s="160"/>
      <c r="Z22" s="159"/>
      <c r="AA22" s="158"/>
      <c r="AB22" s="159"/>
      <c r="AC22" s="160"/>
      <c r="AD22" s="159"/>
      <c r="AE22" s="158"/>
      <c r="AF22" s="159"/>
      <c r="AG22" s="160"/>
      <c r="AH22" s="121" t="s">
        <v>148</v>
      </c>
      <c r="AI22" s="122" t="s">
        <v>149</v>
      </c>
      <c r="AJ22" s="161" t="s">
        <v>57</v>
      </c>
    </row>
    <row r="23" spans="1:36">
      <c r="A23" s="130"/>
      <c r="B23" s="121" t="s">
        <v>150</v>
      </c>
      <c r="C23" s="125">
        <v>4.5999999999999996</v>
      </c>
      <c r="D23" s="119">
        <v>3400</v>
      </c>
      <c r="E23" s="118">
        <v>8.4</v>
      </c>
      <c r="F23" s="120">
        <v>7241</v>
      </c>
      <c r="G23" s="118">
        <v>4.8</v>
      </c>
      <c r="H23" s="119">
        <v>1594</v>
      </c>
      <c r="I23" s="118">
        <v>6.5</v>
      </c>
      <c r="J23" s="120">
        <v>2066</v>
      </c>
      <c r="K23" s="118">
        <v>5.9</v>
      </c>
      <c r="L23" s="119">
        <v>2649</v>
      </c>
      <c r="M23" s="118">
        <v>7.3</v>
      </c>
      <c r="N23" s="120">
        <v>2812</v>
      </c>
      <c r="O23" s="118">
        <v>6.1</v>
      </c>
      <c r="P23" s="119">
        <v>1598</v>
      </c>
      <c r="Q23" s="118">
        <v>12.7</v>
      </c>
      <c r="R23" s="120">
        <v>3009</v>
      </c>
      <c r="S23" s="121" t="s">
        <v>151</v>
      </c>
      <c r="T23" s="122"/>
      <c r="U23" s="123"/>
      <c r="V23" s="155">
        <v>3.4</v>
      </c>
      <c r="W23" s="119">
        <v>271</v>
      </c>
      <c r="X23" s="154">
        <v>8.1</v>
      </c>
      <c r="Y23" s="120">
        <v>666</v>
      </c>
      <c r="Z23" s="154">
        <v>7.5</v>
      </c>
      <c r="AA23" s="119">
        <v>2263</v>
      </c>
      <c r="AB23" s="154">
        <v>13.1</v>
      </c>
      <c r="AC23" s="120">
        <v>3536</v>
      </c>
      <c r="AD23" s="154">
        <v>2.6</v>
      </c>
      <c r="AE23" s="119">
        <v>1818</v>
      </c>
      <c r="AF23" s="154">
        <v>7.1</v>
      </c>
      <c r="AG23" s="120">
        <v>5795</v>
      </c>
      <c r="AH23" s="121" t="s">
        <v>151</v>
      </c>
      <c r="AI23" s="122"/>
      <c r="AJ23" s="123"/>
    </row>
    <row r="24" spans="1:36">
      <c r="A24" s="130" t="s">
        <v>49</v>
      </c>
      <c r="B24" s="121" t="s">
        <v>47</v>
      </c>
      <c r="C24" s="125">
        <v>5.4</v>
      </c>
      <c r="D24" s="126">
        <v>3994</v>
      </c>
      <c r="E24" s="118">
        <v>1.9</v>
      </c>
      <c r="F24" s="127">
        <v>1626</v>
      </c>
      <c r="G24" s="118">
        <v>6.2</v>
      </c>
      <c r="H24" s="126">
        <v>2030</v>
      </c>
      <c r="I24" s="118">
        <v>2.8</v>
      </c>
      <c r="J24" s="127">
        <v>899</v>
      </c>
      <c r="K24" s="118">
        <v>6.4</v>
      </c>
      <c r="L24" s="126">
        <v>2900</v>
      </c>
      <c r="M24" s="118">
        <v>5.2</v>
      </c>
      <c r="N24" s="127">
        <v>1990</v>
      </c>
      <c r="O24" s="118">
        <v>6.4</v>
      </c>
      <c r="P24" s="126">
        <v>1673</v>
      </c>
      <c r="Q24" s="118">
        <v>2.4</v>
      </c>
      <c r="R24" s="127">
        <v>566</v>
      </c>
      <c r="S24" s="121" t="s">
        <v>48</v>
      </c>
      <c r="T24" s="122" t="s">
        <v>152</v>
      </c>
      <c r="U24" s="123" t="s">
        <v>50</v>
      </c>
      <c r="V24" s="155">
        <v>4.5999999999999996</v>
      </c>
      <c r="W24" s="126">
        <v>363</v>
      </c>
      <c r="X24" s="154">
        <v>1.7</v>
      </c>
      <c r="Y24" s="127">
        <v>143</v>
      </c>
      <c r="Z24" s="154">
        <v>7</v>
      </c>
      <c r="AA24" s="126">
        <v>2131</v>
      </c>
      <c r="AB24" s="154">
        <v>3.3</v>
      </c>
      <c r="AC24" s="127">
        <v>880</v>
      </c>
      <c r="AD24" s="154">
        <v>6.1</v>
      </c>
      <c r="AE24" s="126">
        <v>4282</v>
      </c>
      <c r="AF24" s="154">
        <v>2</v>
      </c>
      <c r="AG24" s="127">
        <v>1612</v>
      </c>
      <c r="AH24" s="121" t="s">
        <v>48</v>
      </c>
      <c r="AI24" s="122" t="s">
        <v>152</v>
      </c>
      <c r="AJ24" s="123" t="s">
        <v>50</v>
      </c>
    </row>
    <row r="25" spans="1:36">
      <c r="A25" s="130" t="s">
        <v>45</v>
      </c>
      <c r="B25" s="121" t="s">
        <v>43</v>
      </c>
      <c r="C25" s="125">
        <v>4.8</v>
      </c>
      <c r="D25" s="126">
        <v>3547</v>
      </c>
      <c r="E25" s="118">
        <v>4.3</v>
      </c>
      <c r="F25" s="127">
        <v>3646</v>
      </c>
      <c r="G25" s="118">
        <v>2.6</v>
      </c>
      <c r="H25" s="126">
        <v>865</v>
      </c>
      <c r="I25" s="118">
        <v>3.1</v>
      </c>
      <c r="J25" s="127">
        <v>986</v>
      </c>
      <c r="K25" s="118">
        <v>1.2</v>
      </c>
      <c r="L25" s="126">
        <v>542</v>
      </c>
      <c r="M25" s="118">
        <v>1.8</v>
      </c>
      <c r="N25" s="127">
        <v>693</v>
      </c>
      <c r="O25" s="118">
        <v>3.1</v>
      </c>
      <c r="P25" s="126">
        <v>805</v>
      </c>
      <c r="Q25" s="118">
        <v>3.4</v>
      </c>
      <c r="R25" s="127">
        <v>798</v>
      </c>
      <c r="S25" s="121" t="s">
        <v>44</v>
      </c>
      <c r="T25" s="122" t="s">
        <v>153</v>
      </c>
      <c r="U25" s="123" t="s">
        <v>46</v>
      </c>
      <c r="V25" s="155">
        <v>3.7</v>
      </c>
      <c r="W25" s="126">
        <v>289</v>
      </c>
      <c r="X25" s="154">
        <v>4.8</v>
      </c>
      <c r="Y25" s="127">
        <v>390</v>
      </c>
      <c r="Z25" s="154">
        <v>1.5</v>
      </c>
      <c r="AA25" s="126">
        <v>459</v>
      </c>
      <c r="AB25" s="154">
        <v>1.9</v>
      </c>
      <c r="AC25" s="127">
        <v>506</v>
      </c>
      <c r="AD25" s="154">
        <v>6.8</v>
      </c>
      <c r="AE25" s="126">
        <v>4741</v>
      </c>
      <c r="AF25" s="154">
        <v>5.5</v>
      </c>
      <c r="AG25" s="127">
        <v>4490</v>
      </c>
      <c r="AH25" s="121" t="s">
        <v>44</v>
      </c>
      <c r="AI25" s="122" t="s">
        <v>153</v>
      </c>
      <c r="AJ25" s="123" t="s">
        <v>46</v>
      </c>
    </row>
    <row r="26" spans="1:36">
      <c r="A26" s="130" t="s">
        <v>38</v>
      </c>
      <c r="B26" s="121" t="s">
        <v>154</v>
      </c>
      <c r="C26" s="125">
        <v>3.3</v>
      </c>
      <c r="D26" s="126">
        <v>2417</v>
      </c>
      <c r="E26" s="118">
        <v>2.2999999999999998</v>
      </c>
      <c r="F26" s="127">
        <v>1971</v>
      </c>
      <c r="G26" s="118">
        <v>2.7</v>
      </c>
      <c r="H26" s="126">
        <v>900</v>
      </c>
      <c r="I26" s="118">
        <v>2.2999999999999998</v>
      </c>
      <c r="J26" s="127">
        <v>725</v>
      </c>
      <c r="K26" s="118">
        <v>1.7</v>
      </c>
      <c r="L26" s="126">
        <v>756</v>
      </c>
      <c r="M26" s="118">
        <v>1.4</v>
      </c>
      <c r="N26" s="127">
        <v>533</v>
      </c>
      <c r="O26" s="118">
        <v>2.2999999999999998</v>
      </c>
      <c r="P26" s="126">
        <v>612</v>
      </c>
      <c r="Q26" s="118">
        <v>1.6</v>
      </c>
      <c r="R26" s="127">
        <v>377</v>
      </c>
      <c r="S26" s="121" t="s">
        <v>155</v>
      </c>
      <c r="T26" s="122" t="s">
        <v>156</v>
      </c>
      <c r="U26" s="123" t="s">
        <v>39</v>
      </c>
      <c r="V26" s="155">
        <v>1.9</v>
      </c>
      <c r="W26" s="126">
        <v>151</v>
      </c>
      <c r="X26" s="154">
        <v>1.8</v>
      </c>
      <c r="Y26" s="127">
        <v>145</v>
      </c>
      <c r="Z26" s="154">
        <v>1.7</v>
      </c>
      <c r="AA26" s="126">
        <v>506</v>
      </c>
      <c r="AB26" s="154">
        <v>1.3</v>
      </c>
      <c r="AC26" s="127">
        <v>348</v>
      </c>
      <c r="AD26" s="154">
        <v>4.7</v>
      </c>
      <c r="AE26" s="126">
        <v>3305</v>
      </c>
      <c r="AF26" s="154">
        <v>2.6</v>
      </c>
      <c r="AG26" s="127">
        <v>2100</v>
      </c>
      <c r="AH26" s="121" t="s">
        <v>155</v>
      </c>
      <c r="AI26" s="122" t="s">
        <v>156</v>
      </c>
      <c r="AJ26" s="123" t="s">
        <v>39</v>
      </c>
    </row>
    <row r="27" spans="1:36">
      <c r="A27" s="130">
        <v>68</v>
      </c>
      <c r="B27" s="121" t="s">
        <v>32</v>
      </c>
      <c r="C27" s="125">
        <v>3.1</v>
      </c>
      <c r="D27" s="126">
        <v>2310</v>
      </c>
      <c r="E27" s="118">
        <v>8.9</v>
      </c>
      <c r="F27" s="127">
        <v>7600</v>
      </c>
      <c r="G27" s="118">
        <v>2.6</v>
      </c>
      <c r="H27" s="126">
        <v>860</v>
      </c>
      <c r="I27" s="118">
        <v>8.6999999999999993</v>
      </c>
      <c r="J27" s="127">
        <v>2775</v>
      </c>
      <c r="K27" s="118">
        <v>1.4</v>
      </c>
      <c r="L27" s="126">
        <v>635</v>
      </c>
      <c r="M27" s="118">
        <v>6.1</v>
      </c>
      <c r="N27" s="127">
        <v>2336</v>
      </c>
      <c r="O27" s="118">
        <v>3.4</v>
      </c>
      <c r="P27" s="126">
        <v>891</v>
      </c>
      <c r="Q27" s="118">
        <v>9.1</v>
      </c>
      <c r="R27" s="127">
        <v>2155</v>
      </c>
      <c r="S27" s="131" t="s">
        <v>33</v>
      </c>
      <c r="T27" s="122">
        <v>68</v>
      </c>
      <c r="U27" s="123" t="s">
        <v>35</v>
      </c>
      <c r="V27" s="155">
        <v>2.4</v>
      </c>
      <c r="W27" s="126">
        <v>191</v>
      </c>
      <c r="X27" s="154">
        <v>5.5</v>
      </c>
      <c r="Y27" s="127">
        <v>453</v>
      </c>
      <c r="Z27" s="154">
        <v>2.6</v>
      </c>
      <c r="AA27" s="126">
        <v>787</v>
      </c>
      <c r="AB27" s="154">
        <v>9.3000000000000007</v>
      </c>
      <c r="AC27" s="127">
        <v>2500</v>
      </c>
      <c r="AD27" s="154">
        <v>4.7</v>
      </c>
      <c r="AE27" s="126">
        <v>3268</v>
      </c>
      <c r="AF27" s="154">
        <v>12.3</v>
      </c>
      <c r="AG27" s="127">
        <v>9951</v>
      </c>
      <c r="AH27" s="131" t="s">
        <v>33</v>
      </c>
      <c r="AI27" s="122">
        <v>68</v>
      </c>
      <c r="AJ27" s="123" t="s">
        <v>35</v>
      </c>
    </row>
    <row r="28" spans="1:36">
      <c r="A28" s="130" t="s">
        <v>30</v>
      </c>
      <c r="B28" s="121" t="s">
        <v>157</v>
      </c>
      <c r="C28" s="125"/>
      <c r="D28" s="126"/>
      <c r="E28" s="118"/>
      <c r="F28" s="127"/>
      <c r="G28" s="118"/>
      <c r="H28" s="126"/>
      <c r="I28" s="118"/>
      <c r="J28" s="127"/>
      <c r="K28" s="118"/>
      <c r="L28" s="126"/>
      <c r="M28" s="118"/>
      <c r="N28" s="127"/>
      <c r="O28" s="118"/>
      <c r="P28" s="126"/>
      <c r="Q28" s="118"/>
      <c r="R28" s="127"/>
      <c r="S28" s="131" t="s">
        <v>158</v>
      </c>
      <c r="T28" s="122" t="s">
        <v>159</v>
      </c>
      <c r="U28" s="123" t="s">
        <v>31</v>
      </c>
      <c r="V28" s="155"/>
      <c r="W28" s="126"/>
      <c r="X28" s="154"/>
      <c r="Y28" s="127"/>
      <c r="Z28" s="154"/>
      <c r="AA28" s="126"/>
      <c r="AB28" s="154"/>
      <c r="AC28" s="127"/>
      <c r="AD28" s="154"/>
      <c r="AE28" s="126"/>
      <c r="AF28" s="154"/>
      <c r="AG28" s="127"/>
      <c r="AH28" s="131" t="s">
        <v>158</v>
      </c>
      <c r="AI28" s="122" t="s">
        <v>159</v>
      </c>
      <c r="AJ28" s="123" t="s">
        <v>31</v>
      </c>
    </row>
    <row r="29" spans="1:36">
      <c r="A29" s="130"/>
      <c r="B29" s="121" t="s">
        <v>160</v>
      </c>
      <c r="C29" s="125">
        <v>17</v>
      </c>
      <c r="D29" s="126">
        <v>12568</v>
      </c>
      <c r="E29" s="118">
        <v>24.4</v>
      </c>
      <c r="F29" s="127">
        <v>20901</v>
      </c>
      <c r="G29" s="118">
        <v>16</v>
      </c>
      <c r="H29" s="126">
        <v>5292</v>
      </c>
      <c r="I29" s="118">
        <v>22.5</v>
      </c>
      <c r="J29" s="127">
        <v>7149</v>
      </c>
      <c r="K29" s="118">
        <v>10.4</v>
      </c>
      <c r="L29" s="126">
        <v>4692</v>
      </c>
      <c r="M29" s="118">
        <v>15.7</v>
      </c>
      <c r="N29" s="127">
        <v>6067</v>
      </c>
      <c r="O29" s="118">
        <v>14.5</v>
      </c>
      <c r="P29" s="126">
        <v>3819</v>
      </c>
      <c r="Q29" s="118">
        <v>20.100000000000001</v>
      </c>
      <c r="R29" s="127">
        <v>4744</v>
      </c>
      <c r="S29" s="131" t="s">
        <v>161</v>
      </c>
      <c r="T29" s="122"/>
      <c r="U29" s="123"/>
      <c r="V29" s="155">
        <v>14.4</v>
      </c>
      <c r="W29" s="126">
        <v>1133</v>
      </c>
      <c r="X29" s="154">
        <v>23.9</v>
      </c>
      <c r="Y29" s="127">
        <v>1963</v>
      </c>
      <c r="Z29" s="154">
        <v>10.6</v>
      </c>
      <c r="AA29" s="126">
        <v>3223</v>
      </c>
      <c r="AB29" s="154">
        <v>15.4</v>
      </c>
      <c r="AC29" s="127">
        <v>4142</v>
      </c>
      <c r="AD29" s="154">
        <v>23.2</v>
      </c>
      <c r="AE29" s="126">
        <v>16296</v>
      </c>
      <c r="AF29" s="154">
        <v>26</v>
      </c>
      <c r="AG29" s="127">
        <v>21115</v>
      </c>
      <c r="AH29" s="131" t="s">
        <v>161</v>
      </c>
      <c r="AI29" s="122"/>
      <c r="AJ29" s="123"/>
    </row>
    <row r="30" spans="1:36">
      <c r="A30" s="130" t="s">
        <v>26</v>
      </c>
      <c r="B30" s="121" t="s">
        <v>162</v>
      </c>
      <c r="C30" s="125"/>
      <c r="D30" s="119"/>
      <c r="E30" s="118"/>
      <c r="F30" s="120"/>
      <c r="G30" s="118"/>
      <c r="H30" s="119"/>
      <c r="I30" s="118"/>
      <c r="J30" s="120"/>
      <c r="K30" s="118"/>
      <c r="L30" s="119"/>
      <c r="M30" s="118"/>
      <c r="N30" s="120"/>
      <c r="O30" s="118"/>
      <c r="P30" s="119"/>
      <c r="Q30" s="118"/>
      <c r="R30" s="120"/>
      <c r="S30" s="131" t="s">
        <v>163</v>
      </c>
      <c r="T30" s="122" t="s">
        <v>164</v>
      </c>
      <c r="U30" s="123" t="s">
        <v>27</v>
      </c>
      <c r="V30" s="155"/>
      <c r="W30" s="119"/>
      <c r="X30" s="154"/>
      <c r="Y30" s="120"/>
      <c r="Z30" s="155"/>
      <c r="AA30" s="119"/>
      <c r="AB30" s="154"/>
      <c r="AC30" s="120"/>
      <c r="AD30" s="154"/>
      <c r="AE30" s="119"/>
      <c r="AF30" s="154"/>
      <c r="AG30" s="120"/>
      <c r="AH30" s="131" t="s">
        <v>163</v>
      </c>
      <c r="AI30" s="122" t="s">
        <v>164</v>
      </c>
      <c r="AJ30" s="123" t="s">
        <v>27</v>
      </c>
    </row>
    <row r="31" spans="1:36">
      <c r="A31" s="130"/>
      <c r="B31" s="121" t="s">
        <v>165</v>
      </c>
      <c r="C31" s="125">
        <v>4.4000000000000004</v>
      </c>
      <c r="D31" s="119">
        <v>3234</v>
      </c>
      <c r="E31" s="118">
        <v>3.5</v>
      </c>
      <c r="F31" s="120">
        <v>2981</v>
      </c>
      <c r="G31" s="118">
        <v>3.8</v>
      </c>
      <c r="H31" s="119">
        <v>1246</v>
      </c>
      <c r="I31" s="118">
        <v>3.4</v>
      </c>
      <c r="J31" s="120">
        <v>1067</v>
      </c>
      <c r="K31" s="118">
        <v>3</v>
      </c>
      <c r="L31" s="119">
        <v>1339</v>
      </c>
      <c r="M31" s="118">
        <v>3</v>
      </c>
      <c r="N31" s="120">
        <v>1140</v>
      </c>
      <c r="O31" s="118">
        <v>3.7</v>
      </c>
      <c r="P31" s="119">
        <v>977</v>
      </c>
      <c r="Q31" s="118">
        <v>3.8</v>
      </c>
      <c r="R31" s="120">
        <v>900</v>
      </c>
      <c r="S31" s="131" t="s">
        <v>166</v>
      </c>
      <c r="T31" s="122"/>
      <c r="U31" s="123"/>
      <c r="V31" s="155">
        <v>5</v>
      </c>
      <c r="W31" s="119">
        <v>393</v>
      </c>
      <c r="X31" s="154">
        <v>4.3</v>
      </c>
      <c r="Y31" s="120">
        <v>354</v>
      </c>
      <c r="Z31" s="155">
        <v>3.9</v>
      </c>
      <c r="AA31" s="119">
        <v>1197</v>
      </c>
      <c r="AB31" s="154">
        <v>3.3</v>
      </c>
      <c r="AC31" s="120">
        <v>893</v>
      </c>
      <c r="AD31" s="154">
        <v>3.8</v>
      </c>
      <c r="AE31" s="119">
        <v>2676</v>
      </c>
      <c r="AF31" s="154">
        <v>2.9</v>
      </c>
      <c r="AG31" s="120">
        <v>2337</v>
      </c>
      <c r="AH31" s="131" t="s">
        <v>166</v>
      </c>
      <c r="AI31" s="122"/>
      <c r="AJ31" s="123"/>
    </row>
    <row r="32" spans="1:36">
      <c r="A32" s="133" t="s">
        <v>167</v>
      </c>
      <c r="B32" s="121" t="s">
        <v>168</v>
      </c>
      <c r="C32" s="125"/>
      <c r="D32" s="126"/>
      <c r="E32" s="118"/>
      <c r="F32" s="127"/>
      <c r="G32" s="125"/>
      <c r="H32" s="126"/>
      <c r="I32" s="118"/>
      <c r="J32" s="127"/>
      <c r="K32" s="125"/>
      <c r="L32" s="126"/>
      <c r="M32" s="118"/>
      <c r="N32" s="127"/>
      <c r="O32" s="118"/>
      <c r="P32" s="126"/>
      <c r="Q32" s="118"/>
      <c r="R32" s="127"/>
      <c r="S32" s="131" t="s">
        <v>169</v>
      </c>
      <c r="T32" s="122" t="s">
        <v>170</v>
      </c>
      <c r="U32" s="129" t="s">
        <v>171</v>
      </c>
      <c r="V32" s="155"/>
      <c r="W32" s="126"/>
      <c r="X32" s="154"/>
      <c r="Y32" s="127"/>
      <c r="Z32" s="155"/>
      <c r="AA32" s="126"/>
      <c r="AB32" s="154"/>
      <c r="AC32" s="127"/>
      <c r="AD32" s="154"/>
      <c r="AE32" s="126"/>
      <c r="AF32" s="154"/>
      <c r="AG32" s="127"/>
      <c r="AH32" s="131" t="s">
        <v>169</v>
      </c>
      <c r="AI32" s="122" t="s">
        <v>170</v>
      </c>
      <c r="AJ32" s="129" t="s">
        <v>171</v>
      </c>
    </row>
    <row r="33" spans="1:36">
      <c r="A33" s="133"/>
      <c r="B33" s="121" t="s">
        <v>172</v>
      </c>
      <c r="C33" s="125" t="s">
        <v>139</v>
      </c>
      <c r="D33" s="126" t="s">
        <v>139</v>
      </c>
      <c r="E33" s="118" t="s">
        <v>139</v>
      </c>
      <c r="F33" s="127" t="s">
        <v>139</v>
      </c>
      <c r="G33" s="125">
        <v>0.2</v>
      </c>
      <c r="H33" s="126">
        <v>68</v>
      </c>
      <c r="I33" s="118">
        <v>0</v>
      </c>
      <c r="J33" s="127">
        <v>0</v>
      </c>
      <c r="K33" s="125" t="s">
        <v>139</v>
      </c>
      <c r="L33" s="126" t="s">
        <v>139</v>
      </c>
      <c r="M33" s="118" t="s">
        <v>139</v>
      </c>
      <c r="N33" s="127" t="s">
        <v>139</v>
      </c>
      <c r="O33" s="118" t="s">
        <v>139</v>
      </c>
      <c r="P33" s="126" t="s">
        <v>139</v>
      </c>
      <c r="Q33" s="118" t="s">
        <v>139</v>
      </c>
      <c r="R33" s="127" t="s">
        <v>139</v>
      </c>
      <c r="S33" s="131" t="s">
        <v>173</v>
      </c>
      <c r="T33" s="122"/>
      <c r="U33" s="129"/>
      <c r="V33" s="155">
        <v>1.5</v>
      </c>
      <c r="W33" s="126">
        <v>119</v>
      </c>
      <c r="X33" s="154">
        <v>0</v>
      </c>
      <c r="Y33" s="127">
        <v>0</v>
      </c>
      <c r="Z33" s="155">
        <v>0.4</v>
      </c>
      <c r="AA33" s="126">
        <v>121</v>
      </c>
      <c r="AB33" s="154">
        <v>0</v>
      </c>
      <c r="AC33" s="127">
        <v>0</v>
      </c>
      <c r="AD33" s="154" t="s">
        <v>139</v>
      </c>
      <c r="AE33" s="126" t="s">
        <v>139</v>
      </c>
      <c r="AF33" s="154" t="s">
        <v>139</v>
      </c>
      <c r="AG33" s="127" t="s">
        <v>139</v>
      </c>
      <c r="AH33" s="131" t="s">
        <v>173</v>
      </c>
      <c r="AI33" s="122"/>
      <c r="AJ33" s="129"/>
    </row>
    <row r="34" spans="1:36">
      <c r="A34" s="133">
        <v>85</v>
      </c>
      <c r="B34" s="121" t="s">
        <v>20</v>
      </c>
      <c r="C34" s="125">
        <v>3.4</v>
      </c>
      <c r="D34" s="126">
        <v>2545</v>
      </c>
      <c r="E34" s="118">
        <v>4</v>
      </c>
      <c r="F34" s="127">
        <v>3402</v>
      </c>
      <c r="G34" s="125">
        <v>3</v>
      </c>
      <c r="H34" s="126">
        <v>984</v>
      </c>
      <c r="I34" s="118">
        <v>4</v>
      </c>
      <c r="J34" s="127">
        <v>1281</v>
      </c>
      <c r="K34" s="125">
        <v>2.2999999999999998</v>
      </c>
      <c r="L34" s="126">
        <v>1018</v>
      </c>
      <c r="M34" s="118">
        <v>3.7</v>
      </c>
      <c r="N34" s="127">
        <v>1419</v>
      </c>
      <c r="O34" s="118">
        <v>6.6</v>
      </c>
      <c r="P34" s="126">
        <v>1737</v>
      </c>
      <c r="Q34" s="118">
        <v>3.5</v>
      </c>
      <c r="R34" s="127">
        <v>833</v>
      </c>
      <c r="S34" s="131" t="s">
        <v>21</v>
      </c>
      <c r="T34" s="122">
        <v>85</v>
      </c>
      <c r="U34" s="129" t="s">
        <v>23</v>
      </c>
      <c r="V34" s="155">
        <v>7.3</v>
      </c>
      <c r="W34" s="126">
        <v>572</v>
      </c>
      <c r="X34" s="154">
        <v>4.4000000000000004</v>
      </c>
      <c r="Y34" s="127">
        <v>360</v>
      </c>
      <c r="Z34" s="155">
        <v>2.8</v>
      </c>
      <c r="AA34" s="126">
        <v>839</v>
      </c>
      <c r="AB34" s="154">
        <v>3.3</v>
      </c>
      <c r="AC34" s="127">
        <v>883</v>
      </c>
      <c r="AD34" s="154">
        <v>2.7</v>
      </c>
      <c r="AE34" s="126">
        <v>1909</v>
      </c>
      <c r="AF34" s="154">
        <v>2.6</v>
      </c>
      <c r="AG34" s="127">
        <v>2146</v>
      </c>
      <c r="AH34" s="131" t="s">
        <v>21</v>
      </c>
      <c r="AI34" s="122">
        <v>85</v>
      </c>
      <c r="AJ34" s="129" t="s">
        <v>23</v>
      </c>
    </row>
    <row r="35" spans="1:36">
      <c r="A35" s="133" t="s">
        <v>18</v>
      </c>
      <c r="B35" s="121" t="s">
        <v>16</v>
      </c>
      <c r="C35" s="125">
        <v>6.1</v>
      </c>
      <c r="D35" s="126">
        <v>4507</v>
      </c>
      <c r="E35" s="118">
        <v>9.6</v>
      </c>
      <c r="F35" s="127">
        <v>8255</v>
      </c>
      <c r="G35" s="125">
        <v>6.8</v>
      </c>
      <c r="H35" s="126">
        <v>2247</v>
      </c>
      <c r="I35" s="118">
        <v>11.1</v>
      </c>
      <c r="J35" s="127">
        <v>3520</v>
      </c>
      <c r="K35" s="125">
        <v>5.5</v>
      </c>
      <c r="L35" s="126">
        <v>2462</v>
      </c>
      <c r="M35" s="118">
        <v>7.9</v>
      </c>
      <c r="N35" s="127">
        <v>3056</v>
      </c>
      <c r="O35" s="118">
        <v>7.6</v>
      </c>
      <c r="P35" s="126">
        <v>2010</v>
      </c>
      <c r="Q35" s="118">
        <v>12.5</v>
      </c>
      <c r="R35" s="127">
        <v>2962</v>
      </c>
      <c r="S35" s="131" t="s">
        <v>174</v>
      </c>
      <c r="T35" s="122" t="s">
        <v>175</v>
      </c>
      <c r="U35" s="129" t="s">
        <v>19</v>
      </c>
      <c r="V35" s="155">
        <v>7.7</v>
      </c>
      <c r="W35" s="126">
        <v>605</v>
      </c>
      <c r="X35" s="154">
        <v>10.3</v>
      </c>
      <c r="Y35" s="127">
        <v>848</v>
      </c>
      <c r="Z35" s="155">
        <v>5.3</v>
      </c>
      <c r="AA35" s="126">
        <v>1599</v>
      </c>
      <c r="AB35" s="154">
        <v>8.5</v>
      </c>
      <c r="AC35" s="127">
        <v>2280</v>
      </c>
      <c r="AD35" s="154">
        <v>5.4</v>
      </c>
      <c r="AE35" s="126">
        <v>3784</v>
      </c>
      <c r="AF35" s="154">
        <v>8.5</v>
      </c>
      <c r="AG35" s="127">
        <v>6907</v>
      </c>
      <c r="AH35" s="131" t="s">
        <v>174</v>
      </c>
      <c r="AI35" s="122" t="s">
        <v>175</v>
      </c>
      <c r="AJ35" s="129" t="s">
        <v>19</v>
      </c>
    </row>
    <row r="36" spans="1:36">
      <c r="A36" s="130" t="s">
        <v>14</v>
      </c>
      <c r="B36" s="121" t="s">
        <v>12</v>
      </c>
      <c r="C36" s="125">
        <v>2.5</v>
      </c>
      <c r="D36" s="126">
        <v>1823</v>
      </c>
      <c r="E36" s="118">
        <v>4.2</v>
      </c>
      <c r="F36" s="127">
        <v>3640</v>
      </c>
      <c r="G36" s="125">
        <v>2.2000000000000002</v>
      </c>
      <c r="H36" s="126">
        <v>713</v>
      </c>
      <c r="I36" s="118">
        <v>3.6</v>
      </c>
      <c r="J36" s="127">
        <v>1155</v>
      </c>
      <c r="K36" s="125">
        <v>2</v>
      </c>
      <c r="L36" s="126">
        <v>878</v>
      </c>
      <c r="M36" s="118">
        <v>2.8</v>
      </c>
      <c r="N36" s="127">
        <v>1073</v>
      </c>
      <c r="O36" s="118">
        <v>2.1</v>
      </c>
      <c r="P36" s="126">
        <v>540</v>
      </c>
      <c r="Q36" s="118">
        <v>3.9</v>
      </c>
      <c r="R36" s="127">
        <v>928</v>
      </c>
      <c r="S36" s="131" t="s">
        <v>13</v>
      </c>
      <c r="T36" s="122" t="s">
        <v>176</v>
      </c>
      <c r="U36" s="123" t="s">
        <v>15</v>
      </c>
      <c r="V36" s="155">
        <v>2.8</v>
      </c>
      <c r="W36" s="126">
        <v>221</v>
      </c>
      <c r="X36" s="154">
        <v>5.0999999999999996</v>
      </c>
      <c r="Y36" s="127">
        <v>415</v>
      </c>
      <c r="Z36" s="155">
        <v>2.5</v>
      </c>
      <c r="AA36" s="126">
        <v>761</v>
      </c>
      <c r="AB36" s="154">
        <v>3.4</v>
      </c>
      <c r="AC36" s="127">
        <v>917</v>
      </c>
      <c r="AD36" s="154">
        <v>2.8</v>
      </c>
      <c r="AE36" s="126">
        <v>1955</v>
      </c>
      <c r="AF36" s="154">
        <v>7.3</v>
      </c>
      <c r="AG36" s="127">
        <v>5942</v>
      </c>
      <c r="AH36" s="131" t="s">
        <v>13</v>
      </c>
      <c r="AI36" s="122" t="s">
        <v>176</v>
      </c>
      <c r="AJ36" s="123" t="s">
        <v>15</v>
      </c>
    </row>
    <row r="37" spans="1:36">
      <c r="A37" s="130" t="s">
        <v>177</v>
      </c>
      <c r="B37" s="121" t="s">
        <v>178</v>
      </c>
      <c r="C37" s="125"/>
      <c r="D37" s="126"/>
      <c r="E37" s="118"/>
      <c r="F37" s="127"/>
      <c r="G37" s="125"/>
      <c r="H37" s="126"/>
      <c r="I37" s="118"/>
      <c r="J37" s="127"/>
      <c r="K37" s="125"/>
      <c r="L37" s="126"/>
      <c r="M37" s="118"/>
      <c r="N37" s="127"/>
      <c r="O37" s="118"/>
      <c r="P37" s="126"/>
      <c r="Q37" s="118"/>
      <c r="R37" s="127"/>
      <c r="S37" s="131" t="s">
        <v>179</v>
      </c>
      <c r="T37" s="134" t="s">
        <v>180</v>
      </c>
      <c r="U37" s="129" t="s">
        <v>181</v>
      </c>
      <c r="V37" s="155"/>
      <c r="W37" s="126"/>
      <c r="X37" s="154"/>
      <c r="Y37" s="127"/>
      <c r="Z37" s="155"/>
      <c r="AA37" s="126"/>
      <c r="AB37" s="154"/>
      <c r="AC37" s="127"/>
      <c r="AD37" s="154"/>
      <c r="AE37" s="126"/>
      <c r="AF37" s="154"/>
      <c r="AG37" s="127"/>
      <c r="AH37" s="131" t="s">
        <v>179</v>
      </c>
      <c r="AI37" s="134" t="s">
        <v>180</v>
      </c>
      <c r="AJ37" s="129" t="s">
        <v>181</v>
      </c>
    </row>
    <row r="38" spans="1:36">
      <c r="A38" s="130"/>
      <c r="B38" s="121" t="s">
        <v>182</v>
      </c>
      <c r="C38" s="125">
        <v>3.9</v>
      </c>
      <c r="D38" s="126">
        <v>2915</v>
      </c>
      <c r="E38" s="118">
        <v>4.5</v>
      </c>
      <c r="F38" s="127">
        <v>3862</v>
      </c>
      <c r="G38" s="125">
        <v>3.9</v>
      </c>
      <c r="H38" s="126">
        <v>1293</v>
      </c>
      <c r="I38" s="118">
        <v>4.4000000000000004</v>
      </c>
      <c r="J38" s="127">
        <v>1389</v>
      </c>
      <c r="K38" s="125">
        <v>3</v>
      </c>
      <c r="L38" s="126">
        <v>1353</v>
      </c>
      <c r="M38" s="118">
        <v>3.4</v>
      </c>
      <c r="N38" s="127">
        <v>1295</v>
      </c>
      <c r="O38" s="118">
        <v>5.9</v>
      </c>
      <c r="P38" s="126">
        <v>1566</v>
      </c>
      <c r="Q38" s="118">
        <v>3.6</v>
      </c>
      <c r="R38" s="127">
        <v>856</v>
      </c>
      <c r="S38" s="131" t="s">
        <v>183</v>
      </c>
      <c r="T38" s="135"/>
      <c r="U38" s="129"/>
      <c r="V38" s="155">
        <v>5.2</v>
      </c>
      <c r="W38" s="126">
        <v>409</v>
      </c>
      <c r="X38" s="154">
        <v>4.5999999999999996</v>
      </c>
      <c r="Y38" s="127">
        <v>380</v>
      </c>
      <c r="Z38" s="155">
        <v>4.0999999999999996</v>
      </c>
      <c r="AA38" s="126">
        <v>1247</v>
      </c>
      <c r="AB38" s="154">
        <v>4.9000000000000004</v>
      </c>
      <c r="AC38" s="127">
        <v>1326</v>
      </c>
      <c r="AD38" s="154">
        <v>4.4000000000000004</v>
      </c>
      <c r="AE38" s="126">
        <v>3060</v>
      </c>
      <c r="AF38" s="154">
        <v>3.9</v>
      </c>
      <c r="AG38" s="127">
        <v>3169</v>
      </c>
      <c r="AH38" s="163" t="s">
        <v>183</v>
      </c>
      <c r="AI38" s="135"/>
      <c r="AJ38" s="129"/>
    </row>
    <row r="39" spans="1:36" ht="13.5" thickBot="1">
      <c r="A39" s="136"/>
      <c r="B39" s="137"/>
      <c r="C39" s="138"/>
      <c r="D39" s="139"/>
      <c r="E39" s="140"/>
      <c r="F39" s="141"/>
      <c r="G39" s="138"/>
      <c r="H39" s="139"/>
      <c r="I39" s="140"/>
      <c r="J39" s="141"/>
      <c r="K39" s="138"/>
      <c r="L39" s="139"/>
      <c r="M39" s="140"/>
      <c r="N39" s="141"/>
      <c r="O39" s="138"/>
      <c r="P39" s="139"/>
      <c r="Q39" s="140"/>
      <c r="R39" s="141"/>
      <c r="S39" s="142"/>
      <c r="T39" s="143"/>
      <c r="U39" s="144"/>
      <c r="V39" s="166"/>
      <c r="W39" s="167"/>
      <c r="X39" s="168"/>
      <c r="Y39" s="169"/>
      <c r="Z39" s="166"/>
      <c r="AA39" s="167"/>
      <c r="AB39" s="168"/>
      <c r="AC39" s="169"/>
      <c r="AD39" s="166"/>
      <c r="AE39" s="167"/>
      <c r="AF39" s="168"/>
      <c r="AG39" s="169"/>
      <c r="AH39" s="170"/>
      <c r="AI39" s="171"/>
      <c r="AJ39" s="172"/>
    </row>
    <row r="40" spans="1:36" ht="13.5" thickTop="1"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174"/>
      <c r="AJ40" s="175" t="s">
        <v>192</v>
      </c>
    </row>
    <row r="43" spans="1:36">
      <c r="A43" t="s">
        <v>241</v>
      </c>
      <c r="B43" t="s">
        <v>242</v>
      </c>
    </row>
    <row r="44" spans="1:36">
      <c r="A44" t="s">
        <v>243</v>
      </c>
    </row>
    <row r="45" spans="1:36">
      <c r="A45" t="s">
        <v>244</v>
      </c>
    </row>
    <row r="46" spans="1:36">
      <c r="A46" t="s">
        <v>245</v>
      </c>
    </row>
    <row r="47" spans="1:36">
      <c r="A47" t="s">
        <v>246</v>
      </c>
    </row>
    <row r="48" spans="1:36">
      <c r="A48" t="s">
        <v>247</v>
      </c>
    </row>
    <row r="49" spans="1:1">
      <c r="A49" t="s">
        <v>248</v>
      </c>
    </row>
    <row r="50" spans="1:1">
      <c r="A50" t="s">
        <v>249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52"/>
  <sheetViews>
    <sheetView rightToLeft="1" topLeftCell="A10" workbookViewId="0">
      <selection activeCell="B45" sqref="B45:C52"/>
    </sheetView>
  </sheetViews>
  <sheetFormatPr defaultRowHeight="12.75"/>
  <sheetData>
    <row r="1" spans="1:35" ht="15">
      <c r="A1" s="230" t="s">
        <v>227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60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60"/>
      <c r="AI1" s="216" t="s">
        <v>238</v>
      </c>
    </row>
    <row r="2" spans="1:35" ht="15">
      <c r="A2" s="230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60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60"/>
      <c r="AI2" s="216"/>
    </row>
    <row r="3" spans="1:35" ht="16.5" thickBot="1">
      <c r="A3" s="62">
        <v>2015</v>
      </c>
      <c r="B3" s="63"/>
      <c r="C3" s="63"/>
      <c r="D3" s="63"/>
      <c r="E3" s="63"/>
      <c r="F3" s="63"/>
      <c r="G3" s="63"/>
      <c r="H3" s="63"/>
      <c r="I3" s="63"/>
      <c r="J3" s="63"/>
      <c r="K3" s="231"/>
      <c r="L3" s="63"/>
      <c r="M3" s="63"/>
      <c r="N3" s="63"/>
      <c r="O3" s="63"/>
      <c r="P3" s="63"/>
      <c r="Q3" s="63"/>
      <c r="R3" s="63"/>
      <c r="S3" s="64"/>
      <c r="T3" s="64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6"/>
      <c r="AH3" s="146"/>
      <c r="AI3" s="147"/>
    </row>
    <row r="4" spans="1:35" ht="13.5" thickTop="1">
      <c r="A4" s="66"/>
      <c r="B4" s="66"/>
      <c r="C4" s="67" t="s">
        <v>97</v>
      </c>
      <c r="D4" s="68"/>
      <c r="E4" s="68"/>
      <c r="F4" s="69"/>
      <c r="G4" s="67" t="s">
        <v>98</v>
      </c>
      <c r="H4" s="68"/>
      <c r="I4" s="68"/>
      <c r="J4" s="69"/>
      <c r="K4" s="67" t="s">
        <v>99</v>
      </c>
      <c r="L4" s="68"/>
      <c r="M4" s="68"/>
      <c r="N4" s="69"/>
      <c r="O4" s="67" t="s">
        <v>100</v>
      </c>
      <c r="P4" s="68"/>
      <c r="Q4" s="68"/>
      <c r="R4" s="70"/>
      <c r="S4" s="71"/>
      <c r="T4" s="72"/>
      <c r="U4" s="67" t="s">
        <v>215</v>
      </c>
      <c r="V4" s="68"/>
      <c r="W4" s="68"/>
      <c r="X4" s="69"/>
      <c r="Y4" s="67" t="s">
        <v>186</v>
      </c>
      <c r="Z4" s="68"/>
      <c r="AA4" s="68"/>
      <c r="AB4" s="69"/>
      <c r="AC4" s="67" t="s">
        <v>187</v>
      </c>
      <c r="AD4" s="68"/>
      <c r="AE4" s="68"/>
      <c r="AF4" s="69"/>
      <c r="AG4" s="71"/>
      <c r="AH4" s="72"/>
      <c r="AI4" s="73"/>
    </row>
    <row r="5" spans="1:35">
      <c r="A5" s="66"/>
      <c r="B5" s="66"/>
      <c r="C5" s="74" t="s">
        <v>101</v>
      </c>
      <c r="D5" s="75"/>
      <c r="E5" s="75"/>
      <c r="F5" s="76"/>
      <c r="G5" s="74" t="s">
        <v>102</v>
      </c>
      <c r="H5" s="75"/>
      <c r="I5" s="75"/>
      <c r="J5" s="76"/>
      <c r="K5" s="74" t="s">
        <v>103</v>
      </c>
      <c r="L5" s="75"/>
      <c r="M5" s="75"/>
      <c r="N5" s="76"/>
      <c r="O5" s="74" t="s">
        <v>104</v>
      </c>
      <c r="P5" s="75"/>
      <c r="Q5" s="75"/>
      <c r="R5" s="76"/>
      <c r="S5" s="71"/>
      <c r="T5" s="72"/>
      <c r="U5" s="74" t="s">
        <v>216</v>
      </c>
      <c r="V5" s="75"/>
      <c r="W5" s="75"/>
      <c r="X5" s="76"/>
      <c r="Y5" s="74" t="s">
        <v>189</v>
      </c>
      <c r="Z5" s="75"/>
      <c r="AA5" s="75"/>
      <c r="AB5" s="76"/>
      <c r="AC5" s="74" t="s">
        <v>190</v>
      </c>
      <c r="AD5" s="75"/>
      <c r="AE5" s="75"/>
      <c r="AF5" s="76"/>
      <c r="AG5" s="71"/>
      <c r="AH5" s="72"/>
      <c r="AI5" s="73"/>
    </row>
    <row r="6" spans="1:35">
      <c r="A6" s="77"/>
      <c r="B6" s="93"/>
      <c r="C6" s="232" t="s">
        <v>197</v>
      </c>
      <c r="D6" s="219"/>
      <c r="E6" s="232"/>
      <c r="F6" s="233"/>
      <c r="G6" s="232" t="s">
        <v>197</v>
      </c>
      <c r="H6" s="219"/>
      <c r="I6" s="232"/>
      <c r="J6" s="233"/>
      <c r="K6" s="232" t="s">
        <v>197</v>
      </c>
      <c r="L6" s="219"/>
      <c r="M6" s="232"/>
      <c r="N6" s="233"/>
      <c r="O6" s="232" t="s">
        <v>197</v>
      </c>
      <c r="P6" s="219"/>
      <c r="Q6" s="232"/>
      <c r="R6" s="233"/>
      <c r="S6" s="93"/>
      <c r="T6" s="98"/>
      <c r="U6" s="232" t="s">
        <v>197</v>
      </c>
      <c r="V6" s="219"/>
      <c r="W6" s="232"/>
      <c r="X6" s="233"/>
      <c r="Y6" s="232" t="s">
        <v>197</v>
      </c>
      <c r="Z6" s="219"/>
      <c r="AA6" s="232"/>
      <c r="AB6" s="233"/>
      <c r="AC6" s="232" t="s">
        <v>197</v>
      </c>
      <c r="AD6" s="219"/>
      <c r="AE6" s="232"/>
      <c r="AF6" s="233"/>
      <c r="AG6" s="71"/>
      <c r="AH6" s="72"/>
      <c r="AI6" s="73"/>
    </row>
    <row r="7" spans="1:35">
      <c r="A7" s="77"/>
      <c r="B7" s="77"/>
      <c r="C7" s="232" t="s">
        <v>228</v>
      </c>
      <c r="D7" s="219"/>
      <c r="E7" s="95"/>
      <c r="F7" s="234"/>
      <c r="G7" s="232" t="s">
        <v>228</v>
      </c>
      <c r="H7" s="219"/>
      <c r="I7" s="95"/>
      <c r="J7" s="234"/>
      <c r="K7" s="232" t="s">
        <v>228</v>
      </c>
      <c r="L7" s="219"/>
      <c r="M7" s="95"/>
      <c r="N7" s="234"/>
      <c r="O7" s="232" t="s">
        <v>228</v>
      </c>
      <c r="P7" s="219"/>
      <c r="Q7" s="95"/>
      <c r="R7" s="234"/>
      <c r="S7" s="71"/>
      <c r="T7" s="72"/>
      <c r="U7" s="232" t="s">
        <v>228</v>
      </c>
      <c r="V7" s="219"/>
      <c r="W7" s="95"/>
      <c r="X7" s="234"/>
      <c r="Y7" s="232" t="s">
        <v>228</v>
      </c>
      <c r="Z7" s="219"/>
      <c r="AA7" s="95"/>
      <c r="AB7" s="234"/>
      <c r="AC7" s="232" t="s">
        <v>228</v>
      </c>
      <c r="AD7" s="219"/>
      <c r="AE7" s="95"/>
      <c r="AF7" s="234"/>
      <c r="AG7" s="71"/>
      <c r="AH7" s="72"/>
      <c r="AI7" s="73"/>
    </row>
    <row r="8" spans="1:35">
      <c r="A8" s="77"/>
      <c r="B8" s="77"/>
      <c r="C8" s="235" t="s">
        <v>229</v>
      </c>
      <c r="D8" s="219" t="s">
        <v>230</v>
      </c>
      <c r="E8" s="97" t="s">
        <v>198</v>
      </c>
      <c r="F8" s="219" t="s">
        <v>198</v>
      </c>
      <c r="G8" s="235" t="s">
        <v>229</v>
      </c>
      <c r="H8" s="219" t="s">
        <v>230</v>
      </c>
      <c r="I8" s="97" t="s">
        <v>198</v>
      </c>
      <c r="J8" s="219" t="s">
        <v>198</v>
      </c>
      <c r="K8" s="235" t="s">
        <v>229</v>
      </c>
      <c r="L8" s="219" t="s">
        <v>230</v>
      </c>
      <c r="M8" s="97" t="s">
        <v>198</v>
      </c>
      <c r="N8" s="219" t="s">
        <v>198</v>
      </c>
      <c r="O8" s="235" t="s">
        <v>229</v>
      </c>
      <c r="P8" s="219" t="s">
        <v>230</v>
      </c>
      <c r="Q8" s="97" t="s">
        <v>198</v>
      </c>
      <c r="R8" s="219" t="s">
        <v>198</v>
      </c>
      <c r="S8" s="71"/>
      <c r="T8" s="72"/>
      <c r="U8" s="235" t="s">
        <v>229</v>
      </c>
      <c r="V8" s="219" t="s">
        <v>230</v>
      </c>
      <c r="W8" s="97" t="s">
        <v>198</v>
      </c>
      <c r="X8" s="219" t="s">
        <v>198</v>
      </c>
      <c r="Y8" s="235" t="s">
        <v>229</v>
      </c>
      <c r="Z8" s="219" t="s">
        <v>230</v>
      </c>
      <c r="AA8" s="97" t="s">
        <v>198</v>
      </c>
      <c r="AB8" s="219" t="s">
        <v>198</v>
      </c>
      <c r="AC8" s="235" t="s">
        <v>229</v>
      </c>
      <c r="AD8" s="219" t="s">
        <v>230</v>
      </c>
      <c r="AE8" s="97" t="s">
        <v>198</v>
      </c>
      <c r="AF8" s="219" t="s">
        <v>198</v>
      </c>
      <c r="AG8" s="71" t="s">
        <v>113</v>
      </c>
      <c r="AH8" s="72" t="s">
        <v>114</v>
      </c>
      <c r="AI8" s="73" t="s">
        <v>92</v>
      </c>
    </row>
    <row r="9" spans="1:35">
      <c r="A9" s="77"/>
      <c r="B9" s="77"/>
      <c r="C9" s="235" t="s">
        <v>200</v>
      </c>
      <c r="D9" s="219"/>
      <c r="E9" s="236" t="s">
        <v>231</v>
      </c>
      <c r="F9" s="219" t="s">
        <v>232</v>
      </c>
      <c r="G9" s="235" t="s">
        <v>200</v>
      </c>
      <c r="H9" s="219"/>
      <c r="I9" s="236" t="s">
        <v>231</v>
      </c>
      <c r="J9" s="219" t="s">
        <v>232</v>
      </c>
      <c r="K9" s="235" t="s">
        <v>200</v>
      </c>
      <c r="L9" s="219"/>
      <c r="M9" s="236" t="s">
        <v>231</v>
      </c>
      <c r="N9" s="219" t="s">
        <v>232</v>
      </c>
      <c r="O9" s="235" t="s">
        <v>200</v>
      </c>
      <c r="P9" s="219"/>
      <c r="Q9" s="236" t="s">
        <v>231</v>
      </c>
      <c r="R9" s="219" t="s">
        <v>232</v>
      </c>
      <c r="S9" s="71"/>
      <c r="T9" s="72"/>
      <c r="U9" s="235" t="s">
        <v>200</v>
      </c>
      <c r="V9" s="219"/>
      <c r="W9" s="236" t="s">
        <v>231</v>
      </c>
      <c r="X9" s="219" t="s">
        <v>232</v>
      </c>
      <c r="Y9" s="235" t="s">
        <v>200</v>
      </c>
      <c r="Z9" s="219"/>
      <c r="AA9" s="236" t="s">
        <v>231</v>
      </c>
      <c r="AB9" s="219" t="s">
        <v>232</v>
      </c>
      <c r="AC9" s="235" t="s">
        <v>200</v>
      </c>
      <c r="AD9" s="219"/>
      <c r="AE9" s="236" t="s">
        <v>231</v>
      </c>
      <c r="AF9" s="219" t="s">
        <v>232</v>
      </c>
      <c r="AG9" s="71"/>
      <c r="AH9" s="72" t="s">
        <v>117</v>
      </c>
      <c r="AI9" s="73" t="s">
        <v>118</v>
      </c>
    </row>
    <row r="10" spans="1:35">
      <c r="A10" s="77" t="s">
        <v>110</v>
      </c>
      <c r="B10" s="77" t="s">
        <v>111</v>
      </c>
      <c r="C10" s="235"/>
      <c r="D10" s="219"/>
      <c r="E10" s="236"/>
      <c r="F10" s="219"/>
      <c r="G10" s="235"/>
      <c r="H10" s="219"/>
      <c r="I10" s="236"/>
      <c r="J10" s="219"/>
      <c r="K10" s="235"/>
      <c r="L10" s="219"/>
      <c r="M10" s="236"/>
      <c r="N10" s="219"/>
      <c r="O10" s="235"/>
      <c r="P10" s="219"/>
      <c r="Q10" s="236"/>
      <c r="R10" s="219"/>
      <c r="S10" s="71" t="s">
        <v>113</v>
      </c>
      <c r="T10" s="72" t="s">
        <v>114</v>
      </c>
      <c r="U10" s="235"/>
      <c r="V10" s="219"/>
      <c r="W10" s="236"/>
      <c r="X10" s="219"/>
      <c r="Y10" s="235"/>
      <c r="Z10" s="219"/>
      <c r="AA10" s="236"/>
      <c r="AB10" s="219"/>
      <c r="AC10" s="235"/>
      <c r="AD10" s="219"/>
      <c r="AE10" s="236"/>
      <c r="AF10" s="219"/>
      <c r="AG10" s="71"/>
      <c r="AH10" s="72"/>
      <c r="AI10" s="73" t="s">
        <v>121</v>
      </c>
    </row>
    <row r="11" spans="1:35">
      <c r="A11" s="77" t="s">
        <v>115</v>
      </c>
      <c r="B11" s="66"/>
      <c r="C11" s="221"/>
      <c r="D11" s="237"/>
      <c r="E11" s="238"/>
      <c r="F11" s="219"/>
      <c r="G11" s="221"/>
      <c r="H11" s="237"/>
      <c r="I11" s="238"/>
      <c r="J11" s="219"/>
      <c r="K11" s="221"/>
      <c r="L11" s="237"/>
      <c r="M11" s="238"/>
      <c r="N11" s="219"/>
      <c r="O11" s="221"/>
      <c r="P11" s="237"/>
      <c r="Q11" s="238"/>
      <c r="R11" s="219"/>
      <c r="S11" s="71"/>
      <c r="T11" s="72" t="s">
        <v>117</v>
      </c>
      <c r="U11" s="221" t="s">
        <v>233</v>
      </c>
      <c r="V11" s="239" t="s">
        <v>234</v>
      </c>
      <c r="W11" s="240" t="s">
        <v>208</v>
      </c>
      <c r="X11" s="241" t="s">
        <v>208</v>
      </c>
      <c r="Y11" s="221" t="s">
        <v>233</v>
      </c>
      <c r="Z11" s="239" t="s">
        <v>234</v>
      </c>
      <c r="AA11" s="240" t="s">
        <v>208</v>
      </c>
      <c r="AB11" s="241" t="s">
        <v>208</v>
      </c>
      <c r="AC11" s="221" t="s">
        <v>233</v>
      </c>
      <c r="AD11" s="239" t="s">
        <v>234</v>
      </c>
      <c r="AE11" s="240" t="s">
        <v>208</v>
      </c>
      <c r="AF11" s="241" t="s">
        <v>208</v>
      </c>
      <c r="AG11" s="71"/>
      <c r="AH11" s="72"/>
      <c r="AI11" s="73"/>
    </row>
    <row r="12" spans="1:35">
      <c r="A12" s="66"/>
      <c r="B12" s="66"/>
      <c r="C12" s="238"/>
      <c r="D12" s="239"/>
      <c r="E12" s="238"/>
      <c r="F12" s="219"/>
      <c r="G12" s="238"/>
      <c r="H12" s="239"/>
      <c r="I12" s="238"/>
      <c r="J12" s="219"/>
      <c r="K12" s="238"/>
      <c r="L12" s="239"/>
      <c r="M12" s="238"/>
      <c r="N12" s="219"/>
      <c r="O12" s="238"/>
      <c r="P12" s="239"/>
      <c r="Q12" s="238"/>
      <c r="R12" s="219"/>
      <c r="S12" s="71"/>
      <c r="T12" s="72"/>
      <c r="U12" s="221" t="s">
        <v>235</v>
      </c>
      <c r="V12" s="239"/>
      <c r="W12" s="240" t="s">
        <v>236</v>
      </c>
      <c r="X12" s="221" t="s">
        <v>210</v>
      </c>
      <c r="Y12" s="221" t="s">
        <v>235</v>
      </c>
      <c r="Z12" s="239"/>
      <c r="AA12" s="240" t="s">
        <v>236</v>
      </c>
      <c r="AB12" s="221" t="s">
        <v>210</v>
      </c>
      <c r="AC12" s="221" t="s">
        <v>235</v>
      </c>
      <c r="AD12" s="239"/>
      <c r="AE12" s="240" t="s">
        <v>236</v>
      </c>
      <c r="AF12" s="221" t="s">
        <v>210</v>
      </c>
      <c r="AG12" s="71"/>
      <c r="AH12" s="72"/>
      <c r="AI12" s="73"/>
    </row>
    <row r="13" spans="1:35">
      <c r="A13" s="66"/>
      <c r="B13" s="66"/>
      <c r="C13" s="221" t="s">
        <v>233</v>
      </c>
      <c r="D13" s="239" t="s">
        <v>234</v>
      </c>
      <c r="E13" s="240" t="s">
        <v>208</v>
      </c>
      <c r="F13" s="241" t="s">
        <v>208</v>
      </c>
      <c r="G13" s="221" t="s">
        <v>233</v>
      </c>
      <c r="H13" s="239" t="s">
        <v>234</v>
      </c>
      <c r="I13" s="240" t="s">
        <v>208</v>
      </c>
      <c r="J13" s="241" t="s">
        <v>208</v>
      </c>
      <c r="K13" s="221" t="s">
        <v>233</v>
      </c>
      <c r="L13" s="239" t="s">
        <v>234</v>
      </c>
      <c r="M13" s="240" t="s">
        <v>208</v>
      </c>
      <c r="N13" s="241" t="s">
        <v>208</v>
      </c>
      <c r="O13" s="221" t="s">
        <v>233</v>
      </c>
      <c r="P13" s="239" t="s">
        <v>234</v>
      </c>
      <c r="Q13" s="240" t="s">
        <v>208</v>
      </c>
      <c r="R13" s="241" t="s">
        <v>208</v>
      </c>
      <c r="S13" s="71"/>
      <c r="T13" s="72"/>
      <c r="U13" s="247" t="s">
        <v>237</v>
      </c>
      <c r="V13" s="239"/>
      <c r="W13" s="240"/>
      <c r="X13" s="241"/>
      <c r="Y13" s="247" t="s">
        <v>237</v>
      </c>
      <c r="Z13" s="239"/>
      <c r="AA13" s="240"/>
      <c r="AB13" s="241"/>
      <c r="AC13" s="247" t="s">
        <v>237</v>
      </c>
      <c r="AD13" s="239"/>
      <c r="AE13" s="240"/>
      <c r="AF13" s="241"/>
      <c r="AG13" s="71"/>
      <c r="AH13" s="72"/>
      <c r="AI13" s="73"/>
    </row>
    <row r="14" spans="1:35">
      <c r="A14" s="66"/>
      <c r="B14" s="66"/>
      <c r="C14" s="221" t="s">
        <v>235</v>
      </c>
      <c r="D14" s="239"/>
      <c r="E14" s="240" t="s">
        <v>236</v>
      </c>
      <c r="F14" s="221" t="s">
        <v>210</v>
      </c>
      <c r="G14" s="221" t="s">
        <v>235</v>
      </c>
      <c r="H14" s="239"/>
      <c r="I14" s="240" t="s">
        <v>236</v>
      </c>
      <c r="J14" s="221" t="s">
        <v>210</v>
      </c>
      <c r="K14" s="221" t="s">
        <v>235</v>
      </c>
      <c r="L14" s="239"/>
      <c r="M14" s="240" t="s">
        <v>236</v>
      </c>
      <c r="N14" s="221" t="s">
        <v>210</v>
      </c>
      <c r="O14" s="221" t="s">
        <v>235</v>
      </c>
      <c r="P14" s="239"/>
      <c r="Q14" s="240" t="s">
        <v>236</v>
      </c>
      <c r="R14" s="221" t="s">
        <v>210</v>
      </c>
      <c r="S14" s="71"/>
      <c r="T14" s="72"/>
      <c r="U14" s="224"/>
      <c r="V14" s="248"/>
      <c r="W14" s="244"/>
      <c r="X14" s="224"/>
      <c r="Y14" s="224"/>
      <c r="Z14" s="102"/>
      <c r="AA14" s="244"/>
      <c r="AB14" s="224"/>
      <c r="AC14" s="224"/>
      <c r="AD14" s="102"/>
      <c r="AE14" s="244"/>
      <c r="AF14" s="224"/>
      <c r="AG14" s="101"/>
      <c r="AH14" s="105"/>
      <c r="AI14" s="106"/>
    </row>
    <row r="15" spans="1:35">
      <c r="A15" s="242"/>
      <c r="B15" s="242"/>
      <c r="C15" s="243" t="s">
        <v>237</v>
      </c>
      <c r="D15" s="102"/>
      <c r="E15" s="244"/>
      <c r="F15" s="224"/>
      <c r="G15" s="243" t="s">
        <v>237</v>
      </c>
      <c r="H15" s="102"/>
      <c r="I15" s="244"/>
      <c r="J15" s="224"/>
      <c r="K15" s="243" t="s">
        <v>237</v>
      </c>
      <c r="L15" s="102"/>
      <c r="M15" s="244"/>
      <c r="N15" s="224"/>
      <c r="O15" s="243" t="s">
        <v>237</v>
      </c>
      <c r="P15" s="102"/>
      <c r="Q15" s="244"/>
      <c r="R15" s="224"/>
      <c r="S15" s="101"/>
      <c r="T15" s="105"/>
      <c r="U15" s="243"/>
      <c r="V15" s="239"/>
      <c r="W15" s="240"/>
      <c r="X15" s="221"/>
      <c r="Y15" s="243"/>
      <c r="Z15" s="239"/>
      <c r="AA15" s="240"/>
      <c r="AB15" s="221"/>
      <c r="AC15" s="243"/>
      <c r="AD15" s="102"/>
      <c r="AE15" s="240"/>
      <c r="AF15" s="221"/>
      <c r="AG15" s="101"/>
      <c r="AH15" s="106"/>
      <c r="AI15" s="106"/>
    </row>
    <row r="16" spans="1:35">
      <c r="A16" s="202"/>
      <c r="B16" s="108" t="s">
        <v>127</v>
      </c>
      <c r="C16" s="109">
        <v>15.5</v>
      </c>
      <c r="D16" s="110">
        <v>2964</v>
      </c>
      <c r="E16" s="206">
        <v>10032</v>
      </c>
      <c r="F16" s="245">
        <v>12996</v>
      </c>
      <c r="G16" s="109">
        <v>16.5</v>
      </c>
      <c r="H16" s="110">
        <v>1147</v>
      </c>
      <c r="I16" s="206">
        <v>4426</v>
      </c>
      <c r="J16" s="245">
        <v>5573</v>
      </c>
      <c r="K16" s="109">
        <v>17.2</v>
      </c>
      <c r="L16" s="110">
        <v>2007</v>
      </c>
      <c r="M16" s="206">
        <v>5653</v>
      </c>
      <c r="N16" s="245">
        <v>7660</v>
      </c>
      <c r="O16" s="109">
        <v>16.100000000000001</v>
      </c>
      <c r="P16" s="110">
        <v>938</v>
      </c>
      <c r="Q16" s="206">
        <v>3320</v>
      </c>
      <c r="R16" s="245">
        <v>4258</v>
      </c>
      <c r="S16" s="113" t="s">
        <v>128</v>
      </c>
      <c r="T16" s="114"/>
      <c r="U16" s="109">
        <v>16.7</v>
      </c>
      <c r="V16" s="149">
        <v>479</v>
      </c>
      <c r="W16" s="249">
        <v>947</v>
      </c>
      <c r="X16" s="151">
        <v>1426</v>
      </c>
      <c r="Y16" s="109">
        <v>18</v>
      </c>
      <c r="Z16" s="149">
        <v>1402</v>
      </c>
      <c r="AA16" s="249">
        <v>4088</v>
      </c>
      <c r="AB16" s="151">
        <v>5490</v>
      </c>
      <c r="AC16" s="109">
        <v>14</v>
      </c>
      <c r="AD16" s="152">
        <v>2000</v>
      </c>
      <c r="AE16" s="249">
        <v>9181</v>
      </c>
      <c r="AF16" s="151">
        <v>11181</v>
      </c>
      <c r="AG16" s="153" t="s">
        <v>128</v>
      </c>
      <c r="AH16" s="114"/>
      <c r="AI16" s="115"/>
    </row>
    <row r="17" spans="1:35">
      <c r="A17" s="116" t="s">
        <v>84</v>
      </c>
      <c r="B17" s="117" t="s">
        <v>82</v>
      </c>
      <c r="C17" s="118">
        <v>9</v>
      </c>
      <c r="D17" s="119">
        <v>-2</v>
      </c>
      <c r="E17" s="126">
        <v>131</v>
      </c>
      <c r="F17" s="120">
        <v>129</v>
      </c>
      <c r="G17" s="118">
        <v>9</v>
      </c>
      <c r="H17" s="119">
        <v>-22</v>
      </c>
      <c r="I17" s="126">
        <v>58</v>
      </c>
      <c r="J17" s="120">
        <v>36</v>
      </c>
      <c r="K17" s="118">
        <v>7.8</v>
      </c>
      <c r="L17" s="119">
        <v>23</v>
      </c>
      <c r="M17" s="126">
        <v>222</v>
      </c>
      <c r="N17" s="120">
        <v>245</v>
      </c>
      <c r="O17" s="118" t="s">
        <v>139</v>
      </c>
      <c r="P17" s="119" t="s">
        <v>139</v>
      </c>
      <c r="Q17" s="126" t="s">
        <v>139</v>
      </c>
      <c r="R17" s="120" t="s">
        <v>139</v>
      </c>
      <c r="S17" s="121" t="s">
        <v>83</v>
      </c>
      <c r="T17" s="122" t="s">
        <v>129</v>
      </c>
      <c r="U17" s="118" t="s">
        <v>139</v>
      </c>
      <c r="V17" s="119" t="s">
        <v>139</v>
      </c>
      <c r="W17" s="126" t="s">
        <v>139</v>
      </c>
      <c r="X17" s="120" t="s">
        <v>139</v>
      </c>
      <c r="Y17" s="118">
        <v>8.6</v>
      </c>
      <c r="Z17" s="119">
        <v>24</v>
      </c>
      <c r="AA17" s="126">
        <v>135</v>
      </c>
      <c r="AB17" s="120">
        <v>159</v>
      </c>
      <c r="AC17" s="118">
        <v>14.1</v>
      </c>
      <c r="AD17" s="119">
        <v>-5</v>
      </c>
      <c r="AE17" s="126">
        <v>21</v>
      </c>
      <c r="AF17" s="120">
        <v>16</v>
      </c>
      <c r="AG17" s="121" t="s">
        <v>83</v>
      </c>
      <c r="AH17" s="122" t="s">
        <v>129</v>
      </c>
      <c r="AI17" s="123" t="s">
        <v>85</v>
      </c>
    </row>
    <row r="18" spans="1:35" ht="36">
      <c r="A18" s="124" t="s">
        <v>80</v>
      </c>
      <c r="B18" s="121" t="s">
        <v>130</v>
      </c>
      <c r="C18" s="125">
        <v>10.5</v>
      </c>
      <c r="D18" s="126">
        <v>-9</v>
      </c>
      <c r="E18" s="126">
        <v>321</v>
      </c>
      <c r="F18" s="127">
        <v>312</v>
      </c>
      <c r="G18" s="118">
        <v>12.4</v>
      </c>
      <c r="H18" s="126">
        <v>-15</v>
      </c>
      <c r="I18" s="126">
        <v>192</v>
      </c>
      <c r="J18" s="127">
        <v>177</v>
      </c>
      <c r="K18" s="118">
        <v>14.3</v>
      </c>
      <c r="L18" s="126">
        <v>42</v>
      </c>
      <c r="M18" s="126">
        <v>286</v>
      </c>
      <c r="N18" s="127">
        <v>328</v>
      </c>
      <c r="O18" s="118">
        <v>12.5</v>
      </c>
      <c r="P18" s="126">
        <v>-9</v>
      </c>
      <c r="Q18" s="126">
        <v>108</v>
      </c>
      <c r="R18" s="127">
        <v>99</v>
      </c>
      <c r="S18" s="246" t="s">
        <v>131</v>
      </c>
      <c r="T18" s="122" t="s">
        <v>132</v>
      </c>
      <c r="U18" s="125">
        <v>12.5</v>
      </c>
      <c r="V18" s="126">
        <v>0</v>
      </c>
      <c r="W18" s="126">
        <v>42</v>
      </c>
      <c r="X18" s="127">
        <v>42</v>
      </c>
      <c r="Y18" s="118">
        <v>12.4</v>
      </c>
      <c r="Z18" s="126">
        <v>-3</v>
      </c>
      <c r="AA18" s="126">
        <v>151</v>
      </c>
      <c r="AB18" s="127">
        <v>148</v>
      </c>
      <c r="AC18" s="118">
        <v>9.8000000000000007</v>
      </c>
      <c r="AD18" s="126">
        <v>-78</v>
      </c>
      <c r="AE18" s="126">
        <v>333</v>
      </c>
      <c r="AF18" s="127">
        <v>255</v>
      </c>
      <c r="AG18" s="246" t="s">
        <v>131</v>
      </c>
      <c r="AH18" s="122" t="s">
        <v>132</v>
      </c>
      <c r="AI18" s="123" t="s">
        <v>133</v>
      </c>
    </row>
    <row r="19" spans="1:35">
      <c r="A19" s="130" t="s">
        <v>76</v>
      </c>
      <c r="B19" s="121" t="s">
        <v>134</v>
      </c>
      <c r="C19" s="125"/>
      <c r="D19" s="126"/>
      <c r="E19" s="126"/>
      <c r="F19" s="127"/>
      <c r="G19" s="118"/>
      <c r="H19" s="126"/>
      <c r="I19" s="126"/>
      <c r="J19" s="127"/>
      <c r="K19" s="118"/>
      <c r="L19" s="126"/>
      <c r="M19" s="126"/>
      <c r="N19" s="127"/>
      <c r="O19" s="118"/>
      <c r="P19" s="126"/>
      <c r="Q19" s="126"/>
      <c r="R19" s="127"/>
      <c r="S19" s="131" t="s">
        <v>135</v>
      </c>
      <c r="T19" s="122" t="s">
        <v>136</v>
      </c>
      <c r="U19" s="125"/>
      <c r="V19" s="126"/>
      <c r="W19" s="126"/>
      <c r="X19" s="127"/>
      <c r="Y19" s="118"/>
      <c r="Z19" s="126"/>
      <c r="AA19" s="126"/>
      <c r="AB19" s="127"/>
      <c r="AC19" s="118"/>
      <c r="AD19" s="126"/>
      <c r="AE19" s="126"/>
      <c r="AF19" s="127"/>
      <c r="AG19" s="131" t="s">
        <v>135</v>
      </c>
      <c r="AH19" s="122" t="s">
        <v>136</v>
      </c>
      <c r="AI19" s="123" t="s">
        <v>137</v>
      </c>
    </row>
    <row r="20" spans="1:35">
      <c r="A20" s="130"/>
      <c r="B20" s="121" t="s">
        <v>138</v>
      </c>
      <c r="C20" s="125">
        <v>10.6</v>
      </c>
      <c r="D20" s="126">
        <v>12</v>
      </c>
      <c r="E20" s="126">
        <v>12</v>
      </c>
      <c r="F20" s="127">
        <v>24</v>
      </c>
      <c r="G20" s="118">
        <v>14.5</v>
      </c>
      <c r="H20" s="126">
        <v>10</v>
      </c>
      <c r="I20" s="126">
        <v>7</v>
      </c>
      <c r="J20" s="127">
        <v>17</v>
      </c>
      <c r="K20" s="118">
        <v>12.1</v>
      </c>
      <c r="L20" s="126">
        <v>10</v>
      </c>
      <c r="M20" s="126">
        <v>17</v>
      </c>
      <c r="N20" s="127">
        <v>27</v>
      </c>
      <c r="O20" s="118" t="s">
        <v>139</v>
      </c>
      <c r="P20" s="126" t="s">
        <v>139</v>
      </c>
      <c r="Q20" s="126" t="s">
        <v>139</v>
      </c>
      <c r="R20" s="127" t="s">
        <v>139</v>
      </c>
      <c r="S20" s="131" t="s">
        <v>140</v>
      </c>
      <c r="T20" s="122"/>
      <c r="U20" s="125" t="s">
        <v>139</v>
      </c>
      <c r="V20" s="126" t="s">
        <v>139</v>
      </c>
      <c r="W20" s="126" t="s">
        <v>139</v>
      </c>
      <c r="X20" s="127" t="s">
        <v>139</v>
      </c>
      <c r="Y20" s="118">
        <v>15.8</v>
      </c>
      <c r="Z20" s="126">
        <v>17</v>
      </c>
      <c r="AA20" s="126">
        <v>8</v>
      </c>
      <c r="AB20" s="127">
        <v>25</v>
      </c>
      <c r="AC20" s="118">
        <v>13.9</v>
      </c>
      <c r="AD20" s="126">
        <v>-8</v>
      </c>
      <c r="AE20" s="126">
        <v>17</v>
      </c>
      <c r="AF20" s="127">
        <v>9</v>
      </c>
      <c r="AG20" s="131" t="s">
        <v>140</v>
      </c>
      <c r="AH20" s="122"/>
      <c r="AI20" s="123"/>
    </row>
    <row r="21" spans="1:35">
      <c r="A21" s="130" t="s">
        <v>72</v>
      </c>
      <c r="B21" s="121" t="s">
        <v>70</v>
      </c>
      <c r="C21" s="125">
        <v>16</v>
      </c>
      <c r="D21" s="119">
        <v>434</v>
      </c>
      <c r="E21" s="126">
        <v>1024</v>
      </c>
      <c r="F21" s="120">
        <v>1458</v>
      </c>
      <c r="G21" s="118">
        <v>18.7</v>
      </c>
      <c r="H21" s="119">
        <v>220</v>
      </c>
      <c r="I21" s="126">
        <v>565</v>
      </c>
      <c r="J21" s="120">
        <v>785</v>
      </c>
      <c r="K21" s="118">
        <v>21.5</v>
      </c>
      <c r="L21" s="119">
        <v>607</v>
      </c>
      <c r="M21" s="126">
        <v>1068</v>
      </c>
      <c r="N21" s="120">
        <v>1675</v>
      </c>
      <c r="O21" s="118">
        <v>19.8</v>
      </c>
      <c r="P21" s="119">
        <v>239</v>
      </c>
      <c r="Q21" s="126">
        <v>328</v>
      </c>
      <c r="R21" s="120">
        <v>567</v>
      </c>
      <c r="S21" s="121" t="s">
        <v>71</v>
      </c>
      <c r="T21" s="122" t="s">
        <v>141</v>
      </c>
      <c r="U21" s="125">
        <v>17.2</v>
      </c>
      <c r="V21" s="126">
        <v>45</v>
      </c>
      <c r="W21" s="126">
        <v>117</v>
      </c>
      <c r="X21" s="127">
        <v>162</v>
      </c>
      <c r="Y21" s="118">
        <v>20.7</v>
      </c>
      <c r="Z21" s="126">
        <v>288</v>
      </c>
      <c r="AA21" s="126">
        <v>577</v>
      </c>
      <c r="AB21" s="127">
        <v>865</v>
      </c>
      <c r="AC21" s="118">
        <v>14</v>
      </c>
      <c r="AD21" s="126">
        <v>169</v>
      </c>
      <c r="AE21" s="126">
        <v>543</v>
      </c>
      <c r="AF21" s="127">
        <v>712</v>
      </c>
      <c r="AG21" s="121" t="s">
        <v>71</v>
      </c>
      <c r="AH21" s="122" t="s">
        <v>141</v>
      </c>
      <c r="AI21" s="123" t="s">
        <v>73</v>
      </c>
    </row>
    <row r="22" spans="1:35">
      <c r="A22" s="130" t="s">
        <v>68</v>
      </c>
      <c r="B22" s="121" t="s">
        <v>142</v>
      </c>
      <c r="C22" s="125"/>
      <c r="D22" s="119"/>
      <c r="E22" s="126"/>
      <c r="F22" s="120"/>
      <c r="G22" s="118"/>
      <c r="H22" s="119"/>
      <c r="I22" s="126"/>
      <c r="J22" s="120"/>
      <c r="K22" s="118"/>
      <c r="L22" s="119"/>
      <c r="M22" s="126"/>
      <c r="N22" s="120"/>
      <c r="O22" s="118"/>
      <c r="P22" s="119"/>
      <c r="Q22" s="126"/>
      <c r="R22" s="120"/>
      <c r="S22" s="121" t="s">
        <v>143</v>
      </c>
      <c r="T22" s="122" t="s">
        <v>144</v>
      </c>
      <c r="U22" s="125"/>
      <c r="V22" s="119"/>
      <c r="W22" s="126"/>
      <c r="X22" s="120"/>
      <c r="Y22" s="118"/>
      <c r="Z22" s="119"/>
      <c r="AA22" s="126"/>
      <c r="AB22" s="120"/>
      <c r="AC22" s="118"/>
      <c r="AD22" s="119"/>
      <c r="AE22" s="126"/>
      <c r="AF22" s="120"/>
      <c r="AG22" s="121" t="s">
        <v>143</v>
      </c>
      <c r="AH22" s="122" t="s">
        <v>144</v>
      </c>
      <c r="AI22" s="123" t="s">
        <v>69</v>
      </c>
    </row>
    <row r="23" spans="1:35">
      <c r="A23" s="130"/>
      <c r="B23" s="121" t="s">
        <v>145</v>
      </c>
      <c r="C23" s="125">
        <v>16.600000000000001</v>
      </c>
      <c r="D23" s="119">
        <v>232</v>
      </c>
      <c r="E23" s="126">
        <v>1894</v>
      </c>
      <c r="F23" s="120">
        <v>2126</v>
      </c>
      <c r="G23" s="118">
        <v>18.8</v>
      </c>
      <c r="H23" s="119">
        <v>84</v>
      </c>
      <c r="I23" s="126">
        <v>1021</v>
      </c>
      <c r="J23" s="120">
        <v>1105</v>
      </c>
      <c r="K23" s="118">
        <v>19.399999999999999</v>
      </c>
      <c r="L23" s="119">
        <v>280</v>
      </c>
      <c r="M23" s="126">
        <v>1387</v>
      </c>
      <c r="N23" s="120">
        <v>1667</v>
      </c>
      <c r="O23" s="118">
        <v>18.100000000000001</v>
      </c>
      <c r="P23" s="119">
        <v>34</v>
      </c>
      <c r="Q23" s="126">
        <v>712</v>
      </c>
      <c r="R23" s="120">
        <v>746</v>
      </c>
      <c r="S23" s="121" t="s">
        <v>146</v>
      </c>
      <c r="T23" s="122"/>
      <c r="U23" s="125">
        <v>18.2</v>
      </c>
      <c r="V23" s="119">
        <v>54</v>
      </c>
      <c r="W23" s="126">
        <v>149</v>
      </c>
      <c r="X23" s="120">
        <v>203</v>
      </c>
      <c r="Y23" s="118">
        <v>19.8</v>
      </c>
      <c r="Z23" s="119">
        <v>146</v>
      </c>
      <c r="AA23" s="126">
        <v>864</v>
      </c>
      <c r="AB23" s="120">
        <v>1010</v>
      </c>
      <c r="AC23" s="118">
        <v>14.8</v>
      </c>
      <c r="AD23" s="119">
        <v>-13</v>
      </c>
      <c r="AE23" s="126">
        <v>1711</v>
      </c>
      <c r="AF23" s="120">
        <v>1698</v>
      </c>
      <c r="AG23" s="121" t="s">
        <v>146</v>
      </c>
      <c r="AH23" s="122"/>
      <c r="AI23" s="123"/>
    </row>
    <row r="24" spans="1:35">
      <c r="A24" s="130" t="s">
        <v>56</v>
      </c>
      <c r="B24" s="121" t="s">
        <v>147</v>
      </c>
      <c r="C24" s="125"/>
      <c r="D24" s="126"/>
      <c r="E24" s="126"/>
      <c r="F24" s="127"/>
      <c r="G24" s="118"/>
      <c r="H24" s="126"/>
      <c r="I24" s="126"/>
      <c r="J24" s="127"/>
      <c r="K24" s="118"/>
      <c r="L24" s="126"/>
      <c r="M24" s="126"/>
      <c r="N24" s="127"/>
      <c r="O24" s="118"/>
      <c r="P24" s="126"/>
      <c r="Q24" s="126"/>
      <c r="R24" s="127"/>
      <c r="S24" s="121" t="s">
        <v>148</v>
      </c>
      <c r="T24" s="122" t="s">
        <v>149</v>
      </c>
      <c r="U24" s="226"/>
      <c r="V24" s="158"/>
      <c r="W24" s="158"/>
      <c r="X24" s="160"/>
      <c r="Y24" s="250"/>
      <c r="Z24" s="158"/>
      <c r="AA24" s="158"/>
      <c r="AB24" s="160"/>
      <c r="AC24" s="250"/>
      <c r="AD24" s="158"/>
      <c r="AE24" s="158"/>
      <c r="AF24" s="160"/>
      <c r="AG24" s="121" t="s">
        <v>148</v>
      </c>
      <c r="AH24" s="122" t="s">
        <v>149</v>
      </c>
      <c r="AI24" s="161" t="s">
        <v>57</v>
      </c>
    </row>
    <row r="25" spans="1:35">
      <c r="A25" s="130"/>
      <c r="B25" s="121" t="s">
        <v>150</v>
      </c>
      <c r="C25" s="125">
        <v>14.2</v>
      </c>
      <c r="D25" s="119">
        <v>179</v>
      </c>
      <c r="E25" s="126">
        <v>610</v>
      </c>
      <c r="F25" s="120">
        <v>789</v>
      </c>
      <c r="G25" s="118">
        <v>16.899999999999999</v>
      </c>
      <c r="H25" s="119">
        <v>121</v>
      </c>
      <c r="I25" s="126">
        <v>230</v>
      </c>
      <c r="J25" s="120">
        <v>351</v>
      </c>
      <c r="K25" s="118">
        <v>16.5</v>
      </c>
      <c r="L25" s="119">
        <v>127</v>
      </c>
      <c r="M25" s="126">
        <v>366</v>
      </c>
      <c r="N25" s="120">
        <v>493</v>
      </c>
      <c r="O25" s="118">
        <v>16.3</v>
      </c>
      <c r="P25" s="119">
        <v>71</v>
      </c>
      <c r="Q25" s="126">
        <v>320</v>
      </c>
      <c r="R25" s="120">
        <v>391</v>
      </c>
      <c r="S25" s="121" t="s">
        <v>151</v>
      </c>
      <c r="T25" s="122"/>
      <c r="U25" s="125">
        <v>15.9</v>
      </c>
      <c r="V25" s="119">
        <v>8</v>
      </c>
      <c r="W25" s="126">
        <v>67</v>
      </c>
      <c r="X25" s="120">
        <v>75</v>
      </c>
      <c r="Y25" s="118">
        <v>16.3</v>
      </c>
      <c r="Z25" s="119">
        <v>142</v>
      </c>
      <c r="AA25" s="126">
        <v>374</v>
      </c>
      <c r="AB25" s="120">
        <v>516</v>
      </c>
      <c r="AC25" s="118">
        <v>11.7</v>
      </c>
      <c r="AD25" s="119">
        <v>86</v>
      </c>
      <c r="AE25" s="126">
        <v>389</v>
      </c>
      <c r="AF25" s="120">
        <v>475</v>
      </c>
      <c r="AG25" s="121" t="s">
        <v>151</v>
      </c>
      <c r="AH25" s="122"/>
      <c r="AI25" s="123"/>
    </row>
    <row r="26" spans="1:35">
      <c r="A26" s="130" t="s">
        <v>49</v>
      </c>
      <c r="B26" s="121" t="s">
        <v>47</v>
      </c>
      <c r="C26" s="125">
        <v>29.7</v>
      </c>
      <c r="D26" s="126">
        <v>187</v>
      </c>
      <c r="E26" s="126">
        <v>724</v>
      </c>
      <c r="F26" s="127">
        <v>911</v>
      </c>
      <c r="G26" s="118">
        <v>29</v>
      </c>
      <c r="H26" s="126">
        <v>98</v>
      </c>
      <c r="I26" s="126">
        <v>352</v>
      </c>
      <c r="J26" s="127">
        <v>450</v>
      </c>
      <c r="K26" s="118">
        <v>24.5</v>
      </c>
      <c r="L26" s="126">
        <v>90</v>
      </c>
      <c r="M26" s="126">
        <v>540</v>
      </c>
      <c r="N26" s="127">
        <v>630</v>
      </c>
      <c r="O26" s="118">
        <v>28.1</v>
      </c>
      <c r="P26" s="126">
        <v>86</v>
      </c>
      <c r="Q26" s="126">
        <v>268</v>
      </c>
      <c r="R26" s="127">
        <v>354</v>
      </c>
      <c r="S26" s="121" t="s">
        <v>48</v>
      </c>
      <c r="T26" s="122" t="s">
        <v>152</v>
      </c>
      <c r="U26" s="125">
        <v>28.1</v>
      </c>
      <c r="V26" s="126">
        <v>20</v>
      </c>
      <c r="W26" s="126">
        <v>53</v>
      </c>
      <c r="X26" s="127">
        <v>73</v>
      </c>
      <c r="Y26" s="118">
        <v>30.1</v>
      </c>
      <c r="Z26" s="126">
        <v>102</v>
      </c>
      <c r="AA26" s="126">
        <v>386</v>
      </c>
      <c r="AB26" s="127">
        <v>488</v>
      </c>
      <c r="AC26" s="118">
        <v>26.5</v>
      </c>
      <c r="AD26" s="126">
        <v>67</v>
      </c>
      <c r="AE26" s="126">
        <v>749</v>
      </c>
      <c r="AF26" s="127">
        <v>816</v>
      </c>
      <c r="AG26" s="121" t="s">
        <v>48</v>
      </c>
      <c r="AH26" s="122" t="s">
        <v>152</v>
      </c>
      <c r="AI26" s="123" t="s">
        <v>50</v>
      </c>
    </row>
    <row r="27" spans="1:35">
      <c r="A27" s="130" t="s">
        <v>45</v>
      </c>
      <c r="B27" s="121" t="s">
        <v>43</v>
      </c>
      <c r="C27" s="125">
        <v>20.399999999999999</v>
      </c>
      <c r="D27" s="126">
        <v>143</v>
      </c>
      <c r="E27" s="126">
        <v>630</v>
      </c>
      <c r="F27" s="127">
        <v>773</v>
      </c>
      <c r="G27" s="118">
        <v>21.7</v>
      </c>
      <c r="H27" s="126">
        <v>49</v>
      </c>
      <c r="I27" s="126">
        <v>163</v>
      </c>
      <c r="J27" s="127">
        <v>212</v>
      </c>
      <c r="K27" s="118">
        <v>23.4</v>
      </c>
      <c r="L27" s="126">
        <v>57</v>
      </c>
      <c r="M27" s="126">
        <v>110</v>
      </c>
      <c r="N27" s="127">
        <v>167</v>
      </c>
      <c r="O27" s="118">
        <v>21.7</v>
      </c>
      <c r="P27" s="126">
        <v>43</v>
      </c>
      <c r="Q27" s="126">
        <v>144</v>
      </c>
      <c r="R27" s="127">
        <v>187</v>
      </c>
      <c r="S27" s="121" t="s">
        <v>44</v>
      </c>
      <c r="T27" s="122" t="s">
        <v>153</v>
      </c>
      <c r="U27" s="125">
        <v>19.600000000000001</v>
      </c>
      <c r="V27" s="126">
        <v>33</v>
      </c>
      <c r="W27" s="126">
        <v>42</v>
      </c>
      <c r="X27" s="127">
        <v>75</v>
      </c>
      <c r="Y27" s="118">
        <v>25.4</v>
      </c>
      <c r="Z27" s="126">
        <v>27</v>
      </c>
      <c r="AA27" s="126">
        <v>96</v>
      </c>
      <c r="AB27" s="127">
        <v>123</v>
      </c>
      <c r="AC27" s="118">
        <v>20.5</v>
      </c>
      <c r="AD27" s="126">
        <v>226</v>
      </c>
      <c r="AE27" s="126">
        <v>784</v>
      </c>
      <c r="AF27" s="127">
        <v>1010</v>
      </c>
      <c r="AG27" s="121" t="s">
        <v>44</v>
      </c>
      <c r="AH27" s="122" t="s">
        <v>153</v>
      </c>
      <c r="AI27" s="123" t="s">
        <v>46</v>
      </c>
    </row>
    <row r="28" spans="1:35">
      <c r="A28" s="130" t="s">
        <v>38</v>
      </c>
      <c r="B28" s="121" t="s">
        <v>154</v>
      </c>
      <c r="C28" s="125">
        <v>12.6</v>
      </c>
      <c r="D28" s="126">
        <v>152</v>
      </c>
      <c r="E28" s="126">
        <v>174</v>
      </c>
      <c r="F28" s="127">
        <v>326</v>
      </c>
      <c r="G28" s="118">
        <v>12.8</v>
      </c>
      <c r="H28" s="126">
        <v>40</v>
      </c>
      <c r="I28" s="126">
        <v>79</v>
      </c>
      <c r="J28" s="127">
        <v>119</v>
      </c>
      <c r="K28" s="118">
        <v>13.3</v>
      </c>
      <c r="L28" s="126">
        <v>36</v>
      </c>
      <c r="M28" s="126">
        <v>63</v>
      </c>
      <c r="N28" s="127">
        <v>99</v>
      </c>
      <c r="O28" s="118">
        <v>11.9</v>
      </c>
      <c r="P28" s="126">
        <v>17</v>
      </c>
      <c r="Q28" s="126">
        <v>49</v>
      </c>
      <c r="R28" s="127">
        <v>66</v>
      </c>
      <c r="S28" s="121" t="s">
        <v>155</v>
      </c>
      <c r="T28" s="122" t="s">
        <v>156</v>
      </c>
      <c r="U28" s="125">
        <v>10.3</v>
      </c>
      <c r="V28" s="126">
        <v>9</v>
      </c>
      <c r="W28" s="126">
        <v>9</v>
      </c>
      <c r="X28" s="127">
        <v>18</v>
      </c>
      <c r="Y28" s="118">
        <v>12.4</v>
      </c>
      <c r="Z28" s="126">
        <v>37</v>
      </c>
      <c r="AA28" s="126">
        <v>31</v>
      </c>
      <c r="AB28" s="127">
        <v>68</v>
      </c>
      <c r="AC28" s="118">
        <v>12.9</v>
      </c>
      <c r="AD28" s="126">
        <v>118</v>
      </c>
      <c r="AE28" s="126">
        <v>275</v>
      </c>
      <c r="AF28" s="127">
        <v>393</v>
      </c>
      <c r="AG28" s="121" t="s">
        <v>155</v>
      </c>
      <c r="AH28" s="122" t="s">
        <v>156</v>
      </c>
      <c r="AI28" s="123" t="s">
        <v>39</v>
      </c>
    </row>
    <row r="29" spans="1:35">
      <c r="A29" s="130">
        <v>68</v>
      </c>
      <c r="B29" s="121" t="s">
        <v>32</v>
      </c>
      <c r="C29" s="125">
        <v>16</v>
      </c>
      <c r="D29" s="126">
        <v>329</v>
      </c>
      <c r="E29" s="126">
        <v>549</v>
      </c>
      <c r="F29" s="127">
        <v>878</v>
      </c>
      <c r="G29" s="118">
        <v>16.399999999999999</v>
      </c>
      <c r="H29" s="126">
        <v>124</v>
      </c>
      <c r="I29" s="126">
        <v>209</v>
      </c>
      <c r="J29" s="127">
        <v>333</v>
      </c>
      <c r="K29" s="118">
        <v>17.5</v>
      </c>
      <c r="L29" s="126">
        <v>146</v>
      </c>
      <c r="M29" s="126">
        <v>160</v>
      </c>
      <c r="N29" s="127">
        <v>306</v>
      </c>
      <c r="O29" s="118">
        <v>14.9</v>
      </c>
      <c r="P29" s="126">
        <v>109</v>
      </c>
      <c r="Q29" s="126">
        <v>153</v>
      </c>
      <c r="R29" s="127">
        <v>262</v>
      </c>
      <c r="S29" s="131" t="s">
        <v>33</v>
      </c>
      <c r="T29" s="122">
        <v>68</v>
      </c>
      <c r="U29" s="125">
        <v>18.5</v>
      </c>
      <c r="V29" s="126">
        <v>36</v>
      </c>
      <c r="W29" s="126">
        <v>32</v>
      </c>
      <c r="X29" s="127">
        <v>68</v>
      </c>
      <c r="Y29" s="118">
        <v>19.8</v>
      </c>
      <c r="Z29" s="126">
        <v>145</v>
      </c>
      <c r="AA29" s="126">
        <v>222</v>
      </c>
      <c r="AB29" s="127">
        <v>367</v>
      </c>
      <c r="AC29" s="118">
        <v>13.2</v>
      </c>
      <c r="AD29" s="126">
        <v>375</v>
      </c>
      <c r="AE29" s="126">
        <v>632</v>
      </c>
      <c r="AF29" s="127">
        <v>1007</v>
      </c>
      <c r="AG29" s="131" t="s">
        <v>33</v>
      </c>
      <c r="AH29" s="122">
        <v>68</v>
      </c>
      <c r="AI29" s="123" t="s">
        <v>35</v>
      </c>
    </row>
    <row r="30" spans="1:35">
      <c r="A30" s="130" t="s">
        <v>30</v>
      </c>
      <c r="B30" s="121" t="s">
        <v>157</v>
      </c>
      <c r="C30" s="125"/>
      <c r="D30" s="126"/>
      <c r="E30" s="126"/>
      <c r="F30" s="127"/>
      <c r="G30" s="118"/>
      <c r="H30" s="126"/>
      <c r="I30" s="126"/>
      <c r="J30" s="127"/>
      <c r="K30" s="118"/>
      <c r="L30" s="126"/>
      <c r="M30" s="126"/>
      <c r="N30" s="127"/>
      <c r="O30" s="118"/>
      <c r="P30" s="126"/>
      <c r="Q30" s="126"/>
      <c r="R30" s="127"/>
      <c r="S30" s="131" t="s">
        <v>158</v>
      </c>
      <c r="T30" s="122" t="s">
        <v>159</v>
      </c>
      <c r="U30" s="125"/>
      <c r="V30" s="126"/>
      <c r="W30" s="126"/>
      <c r="X30" s="127"/>
      <c r="Y30" s="118"/>
      <c r="Z30" s="126"/>
      <c r="AA30" s="126"/>
      <c r="AB30" s="127"/>
      <c r="AC30" s="118"/>
      <c r="AD30" s="126"/>
      <c r="AE30" s="126"/>
      <c r="AF30" s="127"/>
      <c r="AG30" s="131" t="s">
        <v>158</v>
      </c>
      <c r="AH30" s="122" t="s">
        <v>159</v>
      </c>
      <c r="AI30" s="123" t="s">
        <v>31</v>
      </c>
    </row>
    <row r="31" spans="1:35">
      <c r="A31" s="130"/>
      <c r="B31" s="121" t="s">
        <v>160</v>
      </c>
      <c r="C31" s="125">
        <v>15.3</v>
      </c>
      <c r="D31" s="126">
        <v>1009</v>
      </c>
      <c r="E31" s="126">
        <v>1809</v>
      </c>
      <c r="F31" s="127">
        <v>2818</v>
      </c>
      <c r="G31" s="118">
        <v>14.5</v>
      </c>
      <c r="H31" s="126">
        <v>340</v>
      </c>
      <c r="I31" s="126">
        <v>661</v>
      </c>
      <c r="J31" s="127">
        <v>1001</v>
      </c>
      <c r="K31" s="118">
        <v>13.8</v>
      </c>
      <c r="L31" s="126">
        <v>336</v>
      </c>
      <c r="M31" s="126">
        <v>502</v>
      </c>
      <c r="N31" s="127">
        <v>838</v>
      </c>
      <c r="O31" s="118">
        <v>14.2</v>
      </c>
      <c r="P31" s="126">
        <v>247</v>
      </c>
      <c r="Q31" s="126">
        <v>442</v>
      </c>
      <c r="R31" s="127">
        <v>689</v>
      </c>
      <c r="S31" s="131" t="s">
        <v>161</v>
      </c>
      <c r="T31" s="122"/>
      <c r="U31" s="125">
        <v>17.8</v>
      </c>
      <c r="V31" s="126">
        <v>131</v>
      </c>
      <c r="W31" s="126">
        <v>179</v>
      </c>
      <c r="X31" s="127">
        <v>310</v>
      </c>
      <c r="Y31" s="118">
        <v>16.600000000000001</v>
      </c>
      <c r="Z31" s="126">
        <v>304</v>
      </c>
      <c r="AA31" s="126">
        <v>384</v>
      </c>
      <c r="AB31" s="127">
        <v>688</v>
      </c>
      <c r="AC31" s="118">
        <v>13.6</v>
      </c>
      <c r="AD31" s="126">
        <v>890</v>
      </c>
      <c r="AE31" s="126">
        <v>1942</v>
      </c>
      <c r="AF31" s="127">
        <v>2832</v>
      </c>
      <c r="AG31" s="131" t="s">
        <v>161</v>
      </c>
      <c r="AH31" s="122"/>
      <c r="AI31" s="123"/>
    </row>
    <row r="32" spans="1:35">
      <c r="A32" s="130" t="s">
        <v>26</v>
      </c>
      <c r="B32" s="121" t="s">
        <v>162</v>
      </c>
      <c r="C32" s="125"/>
      <c r="D32" s="119"/>
      <c r="E32" s="126"/>
      <c r="F32" s="120"/>
      <c r="G32" s="118"/>
      <c r="H32" s="119"/>
      <c r="I32" s="126"/>
      <c r="J32" s="120"/>
      <c r="K32" s="118"/>
      <c r="L32" s="119"/>
      <c r="M32" s="126"/>
      <c r="N32" s="120"/>
      <c r="O32" s="118"/>
      <c r="P32" s="119"/>
      <c r="Q32" s="126"/>
      <c r="R32" s="120"/>
      <c r="S32" s="131" t="s">
        <v>163</v>
      </c>
      <c r="T32" s="122" t="s">
        <v>164</v>
      </c>
      <c r="U32" s="125"/>
      <c r="V32" s="119"/>
      <c r="W32" s="126"/>
      <c r="X32" s="120"/>
      <c r="Y32" s="125"/>
      <c r="Z32" s="119"/>
      <c r="AA32" s="126"/>
      <c r="AB32" s="120"/>
      <c r="AC32" s="118"/>
      <c r="AD32" s="119"/>
      <c r="AE32" s="126"/>
      <c r="AF32" s="120"/>
      <c r="AG32" s="131" t="s">
        <v>163</v>
      </c>
      <c r="AH32" s="122" t="s">
        <v>164</v>
      </c>
      <c r="AI32" s="123" t="s">
        <v>27</v>
      </c>
    </row>
    <row r="33" spans="1:35">
      <c r="A33" s="130"/>
      <c r="B33" s="121" t="s">
        <v>165</v>
      </c>
      <c r="C33" s="125">
        <v>17.399999999999999</v>
      </c>
      <c r="D33" s="119">
        <v>75</v>
      </c>
      <c r="E33" s="126">
        <v>450</v>
      </c>
      <c r="F33" s="120">
        <v>525</v>
      </c>
      <c r="G33" s="118">
        <v>18.7</v>
      </c>
      <c r="H33" s="119">
        <v>44</v>
      </c>
      <c r="I33" s="126">
        <v>175</v>
      </c>
      <c r="J33" s="120">
        <v>219</v>
      </c>
      <c r="K33" s="118">
        <v>19.100000000000001</v>
      </c>
      <c r="L33" s="119">
        <v>21</v>
      </c>
      <c r="M33" s="126">
        <v>210</v>
      </c>
      <c r="N33" s="120">
        <v>231</v>
      </c>
      <c r="O33" s="118">
        <v>14.4</v>
      </c>
      <c r="P33" s="119">
        <v>-9</v>
      </c>
      <c r="Q33" s="126">
        <v>131</v>
      </c>
      <c r="R33" s="120">
        <v>122</v>
      </c>
      <c r="S33" s="131" t="s">
        <v>166</v>
      </c>
      <c r="T33" s="122"/>
      <c r="U33" s="125">
        <v>12.2</v>
      </c>
      <c r="V33" s="119">
        <v>1</v>
      </c>
      <c r="W33" s="126">
        <v>39</v>
      </c>
      <c r="X33" s="120">
        <v>40</v>
      </c>
      <c r="Y33" s="125">
        <v>23.2</v>
      </c>
      <c r="Z33" s="119">
        <v>45</v>
      </c>
      <c r="AA33" s="126">
        <v>198</v>
      </c>
      <c r="AB33" s="120">
        <v>243</v>
      </c>
      <c r="AC33" s="118">
        <v>14.3</v>
      </c>
      <c r="AD33" s="119">
        <v>60</v>
      </c>
      <c r="AE33" s="126">
        <v>311</v>
      </c>
      <c r="AF33" s="120">
        <v>371</v>
      </c>
      <c r="AG33" s="131" t="s">
        <v>166</v>
      </c>
      <c r="AH33" s="122"/>
      <c r="AI33" s="123"/>
    </row>
    <row r="34" spans="1:35">
      <c r="A34" s="133">
        <v>85</v>
      </c>
      <c r="B34" s="121" t="s">
        <v>20</v>
      </c>
      <c r="C34" s="125">
        <v>12.6</v>
      </c>
      <c r="D34" s="126">
        <v>1</v>
      </c>
      <c r="E34" s="126">
        <v>346</v>
      </c>
      <c r="F34" s="127">
        <v>347</v>
      </c>
      <c r="G34" s="125">
        <v>13.2</v>
      </c>
      <c r="H34" s="126">
        <v>-34</v>
      </c>
      <c r="I34" s="126">
        <v>159</v>
      </c>
      <c r="J34" s="127">
        <v>125</v>
      </c>
      <c r="K34" s="125">
        <v>14.2</v>
      </c>
      <c r="L34" s="126">
        <v>53</v>
      </c>
      <c r="M34" s="126">
        <v>132</v>
      </c>
      <c r="N34" s="127">
        <v>185</v>
      </c>
      <c r="O34" s="118">
        <v>13.8</v>
      </c>
      <c r="P34" s="126">
        <v>30</v>
      </c>
      <c r="Q34" s="126">
        <v>150</v>
      </c>
      <c r="R34" s="127">
        <v>180</v>
      </c>
      <c r="S34" s="131" t="s">
        <v>21</v>
      </c>
      <c r="T34" s="122">
        <v>85</v>
      </c>
      <c r="U34" s="125">
        <v>17</v>
      </c>
      <c r="V34" s="126">
        <v>34</v>
      </c>
      <c r="W34" s="126">
        <v>56</v>
      </c>
      <c r="X34" s="127">
        <v>90</v>
      </c>
      <c r="Y34" s="125">
        <v>13.9</v>
      </c>
      <c r="Z34" s="126">
        <v>1</v>
      </c>
      <c r="AA34" s="126">
        <v>111</v>
      </c>
      <c r="AB34" s="127">
        <v>112</v>
      </c>
      <c r="AC34" s="118">
        <v>13.3</v>
      </c>
      <c r="AD34" s="126">
        <v>-22</v>
      </c>
      <c r="AE34" s="126">
        <v>266</v>
      </c>
      <c r="AF34" s="127">
        <v>244</v>
      </c>
      <c r="AG34" s="131" t="s">
        <v>21</v>
      </c>
      <c r="AH34" s="122">
        <v>85</v>
      </c>
      <c r="AI34" s="129" t="s">
        <v>23</v>
      </c>
    </row>
    <row r="35" spans="1:35">
      <c r="A35" s="133" t="s">
        <v>18</v>
      </c>
      <c r="B35" s="121" t="s">
        <v>16</v>
      </c>
      <c r="C35" s="125">
        <v>10.9</v>
      </c>
      <c r="D35" s="126">
        <v>132</v>
      </c>
      <c r="E35" s="126">
        <v>583</v>
      </c>
      <c r="F35" s="127">
        <v>715</v>
      </c>
      <c r="G35" s="125">
        <v>10.8</v>
      </c>
      <c r="H35" s="126">
        <v>85</v>
      </c>
      <c r="I35" s="126">
        <v>248</v>
      </c>
      <c r="J35" s="127">
        <v>333</v>
      </c>
      <c r="K35" s="125">
        <v>12.5</v>
      </c>
      <c r="L35" s="126">
        <v>151</v>
      </c>
      <c r="M35" s="126">
        <v>234</v>
      </c>
      <c r="N35" s="127">
        <v>385</v>
      </c>
      <c r="O35" s="118">
        <v>12</v>
      </c>
      <c r="P35" s="126">
        <v>86</v>
      </c>
      <c r="Q35" s="126">
        <v>237</v>
      </c>
      <c r="R35" s="127">
        <v>323</v>
      </c>
      <c r="S35" s="131" t="s">
        <v>174</v>
      </c>
      <c r="T35" s="122" t="s">
        <v>175</v>
      </c>
      <c r="U35" s="125">
        <v>14.6</v>
      </c>
      <c r="V35" s="126">
        <v>64</v>
      </c>
      <c r="W35" s="126">
        <v>58</v>
      </c>
      <c r="X35" s="127">
        <v>122</v>
      </c>
      <c r="Y35" s="125">
        <v>12.9</v>
      </c>
      <c r="Z35" s="126">
        <v>78</v>
      </c>
      <c r="AA35" s="126">
        <v>196</v>
      </c>
      <c r="AB35" s="127">
        <v>274</v>
      </c>
      <c r="AC35" s="118">
        <v>9.4</v>
      </c>
      <c r="AD35" s="126">
        <v>111</v>
      </c>
      <c r="AE35" s="126">
        <v>418</v>
      </c>
      <c r="AF35" s="127">
        <v>529</v>
      </c>
      <c r="AG35" s="131" t="s">
        <v>174</v>
      </c>
      <c r="AH35" s="122" t="s">
        <v>175</v>
      </c>
      <c r="AI35" s="129" t="s">
        <v>19</v>
      </c>
    </row>
    <row r="36" spans="1:35">
      <c r="A36" s="130" t="s">
        <v>14</v>
      </c>
      <c r="B36" s="121" t="s">
        <v>12</v>
      </c>
      <c r="C36" s="125">
        <v>14.1</v>
      </c>
      <c r="D36" s="126">
        <v>-4</v>
      </c>
      <c r="E36" s="126">
        <v>352</v>
      </c>
      <c r="F36" s="127">
        <v>348</v>
      </c>
      <c r="G36" s="125">
        <v>15</v>
      </c>
      <c r="H36" s="126">
        <v>-5</v>
      </c>
      <c r="I36" s="126">
        <v>125</v>
      </c>
      <c r="J36" s="127">
        <v>120</v>
      </c>
      <c r="K36" s="125">
        <v>19</v>
      </c>
      <c r="L36" s="126">
        <v>16</v>
      </c>
      <c r="M36" s="126">
        <v>157</v>
      </c>
      <c r="N36" s="127">
        <v>173</v>
      </c>
      <c r="O36" s="118">
        <v>15.1</v>
      </c>
      <c r="P36" s="126">
        <v>-23</v>
      </c>
      <c r="Q36" s="126">
        <v>115</v>
      </c>
      <c r="R36" s="127">
        <v>92</v>
      </c>
      <c r="S36" s="131" t="s">
        <v>13</v>
      </c>
      <c r="T36" s="122" t="s">
        <v>176</v>
      </c>
      <c r="U36" s="125">
        <v>16.2</v>
      </c>
      <c r="V36" s="126">
        <v>0</v>
      </c>
      <c r="W36" s="126">
        <v>44</v>
      </c>
      <c r="X36" s="127">
        <v>44</v>
      </c>
      <c r="Y36" s="125">
        <v>19.600000000000001</v>
      </c>
      <c r="Z36" s="126">
        <v>22</v>
      </c>
      <c r="AA36" s="126">
        <v>143</v>
      </c>
      <c r="AB36" s="127">
        <v>165</v>
      </c>
      <c r="AC36" s="118">
        <v>11</v>
      </c>
      <c r="AD36" s="126">
        <v>-16</v>
      </c>
      <c r="AE36" s="126">
        <v>419</v>
      </c>
      <c r="AF36" s="127">
        <v>403</v>
      </c>
      <c r="AG36" s="131" t="s">
        <v>13</v>
      </c>
      <c r="AH36" s="122" t="s">
        <v>176</v>
      </c>
      <c r="AI36" s="123" t="s">
        <v>15</v>
      </c>
    </row>
    <row r="37" spans="1:35">
      <c r="A37" s="130" t="s">
        <v>10</v>
      </c>
      <c r="B37" s="121" t="s">
        <v>211</v>
      </c>
      <c r="C37" s="125">
        <v>14.9</v>
      </c>
      <c r="D37" s="126">
        <v>94</v>
      </c>
      <c r="E37" s="126">
        <v>423</v>
      </c>
      <c r="F37" s="127">
        <v>517</v>
      </c>
      <c r="G37" s="125">
        <v>14.9</v>
      </c>
      <c r="H37" s="126">
        <v>8</v>
      </c>
      <c r="I37" s="126">
        <v>182</v>
      </c>
      <c r="J37" s="127">
        <v>190</v>
      </c>
      <c r="K37" s="125">
        <v>16.600000000000001</v>
      </c>
      <c r="L37" s="126">
        <v>12</v>
      </c>
      <c r="M37" s="126">
        <v>199</v>
      </c>
      <c r="N37" s="127">
        <v>211</v>
      </c>
      <c r="O37" s="118">
        <v>13.3</v>
      </c>
      <c r="P37" s="126">
        <v>21</v>
      </c>
      <c r="Q37" s="126">
        <v>141</v>
      </c>
      <c r="R37" s="127">
        <v>162</v>
      </c>
      <c r="S37" s="131" t="s">
        <v>212</v>
      </c>
      <c r="T37" s="134" t="s">
        <v>213</v>
      </c>
      <c r="U37" s="125">
        <v>16.600000000000001</v>
      </c>
      <c r="V37" s="126">
        <v>30</v>
      </c>
      <c r="W37" s="126">
        <v>40</v>
      </c>
      <c r="X37" s="127">
        <v>70</v>
      </c>
      <c r="Y37" s="125">
        <v>18.3</v>
      </c>
      <c r="Z37" s="126">
        <v>27</v>
      </c>
      <c r="AA37" s="126">
        <v>212</v>
      </c>
      <c r="AB37" s="127">
        <v>239</v>
      </c>
      <c r="AC37" s="118">
        <v>13.2</v>
      </c>
      <c r="AD37" s="126">
        <v>40</v>
      </c>
      <c r="AE37" s="126">
        <v>371</v>
      </c>
      <c r="AF37" s="127">
        <v>411</v>
      </c>
      <c r="AG37" s="131" t="s">
        <v>212</v>
      </c>
      <c r="AH37" s="134" t="s">
        <v>213</v>
      </c>
      <c r="AI37" s="129" t="s">
        <v>11</v>
      </c>
    </row>
    <row r="38" spans="1:35" ht="13.5" thickBot="1">
      <c r="A38" s="136"/>
      <c r="B38" s="137"/>
      <c r="C38" s="215"/>
      <c r="D38" s="139"/>
      <c r="E38" s="140"/>
      <c r="F38" s="141"/>
      <c r="G38" s="215"/>
      <c r="H38" s="139"/>
      <c r="I38" s="140"/>
      <c r="J38" s="141"/>
      <c r="K38" s="215"/>
      <c r="L38" s="139"/>
      <c r="M38" s="140"/>
      <c r="N38" s="141"/>
      <c r="O38" s="215"/>
      <c r="P38" s="139"/>
      <c r="Q38" s="140"/>
      <c r="R38" s="141"/>
      <c r="S38" s="142"/>
      <c r="T38" s="143"/>
      <c r="U38" s="227"/>
      <c r="V38" s="167"/>
      <c r="W38" s="168"/>
      <c r="X38" s="169"/>
      <c r="Y38" s="227"/>
      <c r="Z38" s="167"/>
      <c r="AA38" s="168"/>
      <c r="AB38" s="169"/>
      <c r="AC38" s="227"/>
      <c r="AD38" s="167"/>
      <c r="AE38" s="168"/>
      <c r="AF38" s="169"/>
      <c r="AG38" s="170"/>
      <c r="AH38" s="171"/>
      <c r="AI38" s="172"/>
    </row>
    <row r="39" spans="1:35" ht="13.5" thickTop="1">
      <c r="A39" s="173" t="s">
        <v>217</v>
      </c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174"/>
      <c r="AI39" s="228" t="s">
        <v>218</v>
      </c>
    </row>
    <row r="40" spans="1:35">
      <c r="A40" s="93" t="s">
        <v>219</v>
      </c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6"/>
      <c r="AI40" s="228" t="s">
        <v>220</v>
      </c>
    </row>
    <row r="41" spans="1:35">
      <c r="A41" s="93" t="s">
        <v>221</v>
      </c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6"/>
      <c r="AI41" s="229" t="s">
        <v>239</v>
      </c>
    </row>
    <row r="42" spans="1:35">
      <c r="A42" s="93" t="s">
        <v>223</v>
      </c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6"/>
      <c r="AI42" s="229" t="s">
        <v>224</v>
      </c>
    </row>
    <row r="43" spans="1:35">
      <c r="A43" s="93" t="s">
        <v>225</v>
      </c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6"/>
      <c r="AI43" s="228" t="s">
        <v>226</v>
      </c>
    </row>
    <row r="45" spans="1:35">
      <c r="A45" t="s">
        <v>241</v>
      </c>
    </row>
    <row r="46" spans="1:35">
      <c r="A46" t="s">
        <v>243</v>
      </c>
    </row>
    <row r="47" spans="1:35">
      <c r="A47" t="s">
        <v>244</v>
      </c>
    </row>
    <row r="48" spans="1:35">
      <c r="A48" t="s">
        <v>245</v>
      </c>
    </row>
    <row r="49" spans="1:1">
      <c r="A49" t="s">
        <v>246</v>
      </c>
    </row>
    <row r="50" spans="1:1">
      <c r="A50" t="s">
        <v>247</v>
      </c>
    </row>
    <row r="51" spans="1:1">
      <c r="A51" t="s">
        <v>248</v>
      </c>
    </row>
    <row r="52" spans="1:1">
      <c r="A52" t="s">
        <v>249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52"/>
  <sheetViews>
    <sheetView rightToLeft="1" topLeftCell="A11" workbookViewId="0">
      <selection activeCell="B46" sqref="B46:B52"/>
    </sheetView>
  </sheetViews>
  <sheetFormatPr defaultRowHeight="12.75"/>
  <sheetData>
    <row r="1" spans="1:29" ht="15.75">
      <c r="A1" s="176" t="s">
        <v>193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60"/>
      <c r="Q1" s="61" t="s">
        <v>194</v>
      </c>
      <c r="R1" s="59"/>
      <c r="S1" s="59"/>
      <c r="T1" s="59"/>
      <c r="U1" s="59"/>
      <c r="V1" s="59"/>
      <c r="W1" s="59"/>
      <c r="X1" s="59"/>
      <c r="Y1" s="59"/>
      <c r="Z1" s="59"/>
      <c r="AA1" s="59"/>
      <c r="AB1" s="60"/>
      <c r="AC1" s="216" t="s">
        <v>214</v>
      </c>
    </row>
    <row r="2" spans="1:29" ht="15.75" thickBot="1">
      <c r="A2" s="62">
        <v>2016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4"/>
      <c r="P2" s="64"/>
      <c r="Q2" s="65"/>
      <c r="R2" s="145"/>
      <c r="S2" s="145"/>
      <c r="T2" s="145"/>
      <c r="U2" s="145"/>
      <c r="V2" s="217"/>
      <c r="W2" s="145"/>
      <c r="X2" s="145"/>
      <c r="Y2" s="145"/>
      <c r="Z2" s="145"/>
      <c r="AA2" s="146"/>
      <c r="AB2" s="146"/>
      <c r="AC2" s="147"/>
    </row>
    <row r="3" spans="1:29" ht="13.5" thickTop="1">
      <c r="A3" s="177"/>
      <c r="B3" s="177"/>
      <c r="C3" s="178"/>
      <c r="D3" s="179" t="s">
        <v>97</v>
      </c>
      <c r="E3" s="180"/>
      <c r="F3" s="178"/>
      <c r="G3" s="179" t="s">
        <v>98</v>
      </c>
      <c r="H3" s="180"/>
      <c r="I3" s="178"/>
      <c r="J3" s="179" t="s">
        <v>99</v>
      </c>
      <c r="K3" s="180"/>
      <c r="L3" s="181" t="s">
        <v>100</v>
      </c>
      <c r="M3" s="178"/>
      <c r="N3" s="178"/>
      <c r="O3" s="182"/>
      <c r="P3" s="179"/>
      <c r="Q3" s="183"/>
      <c r="R3" s="67" t="s">
        <v>215</v>
      </c>
      <c r="S3" s="68"/>
      <c r="T3" s="68"/>
      <c r="U3" s="67" t="s">
        <v>186</v>
      </c>
      <c r="V3" s="218"/>
      <c r="W3" s="68"/>
      <c r="X3" s="67" t="s">
        <v>187</v>
      </c>
      <c r="Y3" s="68"/>
      <c r="Z3" s="68"/>
      <c r="AA3" s="71"/>
      <c r="AB3" s="72"/>
      <c r="AC3" s="73"/>
    </row>
    <row r="4" spans="1:29">
      <c r="A4" s="177"/>
      <c r="B4" s="177"/>
      <c r="C4" s="184"/>
      <c r="D4" s="185" t="s">
        <v>195</v>
      </c>
      <c r="E4" s="186"/>
      <c r="F4" s="184"/>
      <c r="G4" s="184" t="s">
        <v>196</v>
      </c>
      <c r="H4" s="187"/>
      <c r="I4" s="184"/>
      <c r="J4" s="184" t="s">
        <v>103</v>
      </c>
      <c r="K4" s="187"/>
      <c r="L4" s="188" t="s">
        <v>104</v>
      </c>
      <c r="M4" s="184"/>
      <c r="N4" s="184"/>
      <c r="O4" s="182"/>
      <c r="P4" s="179"/>
      <c r="Q4" s="183"/>
      <c r="R4" s="74" t="s">
        <v>216</v>
      </c>
      <c r="S4" s="75"/>
      <c r="T4" s="75"/>
      <c r="U4" s="74" t="s">
        <v>189</v>
      </c>
      <c r="V4" s="75"/>
      <c r="W4" s="75"/>
      <c r="X4" s="74" t="s">
        <v>190</v>
      </c>
      <c r="Y4" s="75"/>
      <c r="Z4" s="75"/>
      <c r="AA4" s="71"/>
      <c r="AB4" s="72"/>
      <c r="AC4" s="73"/>
    </row>
    <row r="5" spans="1:29">
      <c r="A5" s="189"/>
      <c r="B5" s="173"/>
      <c r="C5" s="190" t="s">
        <v>197</v>
      </c>
      <c r="D5" s="182" t="s">
        <v>198</v>
      </c>
      <c r="E5" s="190" t="s">
        <v>199</v>
      </c>
      <c r="F5" s="190" t="s">
        <v>197</v>
      </c>
      <c r="G5" s="182" t="s">
        <v>198</v>
      </c>
      <c r="H5" s="190" t="s">
        <v>199</v>
      </c>
      <c r="I5" s="190" t="s">
        <v>197</v>
      </c>
      <c r="J5" s="182" t="s">
        <v>198</v>
      </c>
      <c r="K5" s="190" t="s">
        <v>199</v>
      </c>
      <c r="L5" s="190" t="s">
        <v>197</v>
      </c>
      <c r="M5" s="182" t="s">
        <v>198</v>
      </c>
      <c r="N5" s="190" t="s">
        <v>199</v>
      </c>
      <c r="O5" s="173"/>
      <c r="P5" s="191"/>
      <c r="Q5" s="173"/>
      <c r="R5" s="219" t="s">
        <v>197</v>
      </c>
      <c r="S5" s="71" t="s">
        <v>198</v>
      </c>
      <c r="T5" s="219" t="s">
        <v>199</v>
      </c>
      <c r="U5" s="219" t="s">
        <v>197</v>
      </c>
      <c r="V5" s="71" t="s">
        <v>198</v>
      </c>
      <c r="W5" s="219" t="s">
        <v>199</v>
      </c>
      <c r="X5" s="219" t="s">
        <v>197</v>
      </c>
      <c r="Y5" s="71" t="s">
        <v>198</v>
      </c>
      <c r="Z5" s="219" t="s">
        <v>199</v>
      </c>
      <c r="AA5" s="71"/>
      <c r="AB5" s="72"/>
      <c r="AC5" s="73"/>
    </row>
    <row r="6" spans="1:29">
      <c r="A6" s="189"/>
      <c r="B6" s="189"/>
      <c r="C6" s="190" t="s">
        <v>199</v>
      </c>
      <c r="D6" s="192" t="s">
        <v>200</v>
      </c>
      <c r="E6" s="182" t="s">
        <v>198</v>
      </c>
      <c r="F6" s="190" t="s">
        <v>199</v>
      </c>
      <c r="G6" s="192" t="s">
        <v>200</v>
      </c>
      <c r="H6" s="182" t="s">
        <v>198</v>
      </c>
      <c r="I6" s="190" t="s">
        <v>199</v>
      </c>
      <c r="J6" s="192" t="s">
        <v>200</v>
      </c>
      <c r="K6" s="182" t="s">
        <v>198</v>
      </c>
      <c r="L6" s="190" t="s">
        <v>199</v>
      </c>
      <c r="M6" s="192" t="s">
        <v>200</v>
      </c>
      <c r="N6" s="182" t="s">
        <v>198</v>
      </c>
      <c r="O6" s="182"/>
      <c r="P6" s="179"/>
      <c r="Q6" s="183"/>
      <c r="R6" s="219" t="s">
        <v>199</v>
      </c>
      <c r="S6" s="220" t="s">
        <v>200</v>
      </c>
      <c r="T6" s="71" t="s">
        <v>198</v>
      </c>
      <c r="U6" s="219" t="s">
        <v>199</v>
      </c>
      <c r="V6" s="220" t="s">
        <v>200</v>
      </c>
      <c r="W6" s="71" t="s">
        <v>198</v>
      </c>
      <c r="X6" s="219" t="s">
        <v>199</v>
      </c>
      <c r="Y6" s="220" t="s">
        <v>200</v>
      </c>
      <c r="Z6" s="71" t="s">
        <v>198</v>
      </c>
      <c r="AA6" s="71"/>
      <c r="AB6" s="72"/>
      <c r="AC6" s="73"/>
    </row>
    <row r="7" spans="1:29">
      <c r="A7" s="189" t="s">
        <v>110</v>
      </c>
      <c r="B7" s="189" t="s">
        <v>111</v>
      </c>
      <c r="C7" s="190" t="s">
        <v>201</v>
      </c>
      <c r="D7" s="173"/>
      <c r="E7" s="193"/>
      <c r="F7" s="190" t="s">
        <v>201</v>
      </c>
      <c r="G7" s="173"/>
      <c r="H7" s="193"/>
      <c r="I7" s="190" t="s">
        <v>201</v>
      </c>
      <c r="J7" s="173"/>
      <c r="K7" s="193"/>
      <c r="L7" s="190" t="s">
        <v>201</v>
      </c>
      <c r="M7" s="173"/>
      <c r="N7" s="193"/>
      <c r="O7" s="182" t="s">
        <v>113</v>
      </c>
      <c r="P7" s="179" t="s">
        <v>114</v>
      </c>
      <c r="Q7" s="183" t="s">
        <v>92</v>
      </c>
      <c r="R7" s="219" t="s">
        <v>201</v>
      </c>
      <c r="S7" s="93"/>
      <c r="T7" s="94"/>
      <c r="U7" s="219" t="s">
        <v>201</v>
      </c>
      <c r="V7" s="93"/>
      <c r="W7" s="94"/>
      <c r="X7" s="219" t="s">
        <v>201</v>
      </c>
      <c r="Y7" s="93"/>
      <c r="Z7" s="94"/>
      <c r="AA7" s="71" t="s">
        <v>113</v>
      </c>
      <c r="AB7" s="72" t="s">
        <v>114</v>
      </c>
      <c r="AC7" s="73" t="s">
        <v>92</v>
      </c>
    </row>
    <row r="8" spans="1:29">
      <c r="A8" s="189" t="s">
        <v>115</v>
      </c>
      <c r="B8" s="177"/>
      <c r="C8" s="190" t="s">
        <v>200</v>
      </c>
      <c r="D8" s="192"/>
      <c r="E8" s="190"/>
      <c r="F8" s="190" t="s">
        <v>200</v>
      </c>
      <c r="G8" s="192"/>
      <c r="H8" s="190"/>
      <c r="I8" s="190" t="s">
        <v>200</v>
      </c>
      <c r="J8" s="192"/>
      <c r="K8" s="190"/>
      <c r="L8" s="190" t="s">
        <v>200</v>
      </c>
      <c r="M8" s="192"/>
      <c r="N8" s="190"/>
      <c r="O8" s="182"/>
      <c r="P8" s="179" t="s">
        <v>117</v>
      </c>
      <c r="Q8" s="183" t="s">
        <v>118</v>
      </c>
      <c r="R8" s="219" t="s">
        <v>200</v>
      </c>
      <c r="S8" s="220"/>
      <c r="T8" s="219"/>
      <c r="U8" s="219" t="s">
        <v>200</v>
      </c>
      <c r="V8" s="220"/>
      <c r="W8" s="219"/>
      <c r="X8" s="219" t="s">
        <v>200</v>
      </c>
      <c r="Y8" s="220"/>
      <c r="Z8" s="219"/>
      <c r="AA8" s="71"/>
      <c r="AB8" s="72" t="s">
        <v>117</v>
      </c>
      <c r="AC8" s="73" t="s">
        <v>118</v>
      </c>
    </row>
    <row r="9" spans="1:29">
      <c r="A9" s="194"/>
      <c r="B9" s="182"/>
      <c r="C9" s="190"/>
      <c r="D9" s="192"/>
      <c r="E9" s="190"/>
      <c r="F9" s="190"/>
      <c r="G9" s="192"/>
      <c r="H9" s="190"/>
      <c r="I9" s="190"/>
      <c r="J9" s="192"/>
      <c r="K9" s="190"/>
      <c r="L9" s="190"/>
      <c r="M9" s="192"/>
      <c r="N9" s="190"/>
      <c r="O9" s="182"/>
      <c r="P9" s="179"/>
      <c r="Q9" s="183"/>
      <c r="R9" s="219"/>
      <c r="S9" s="220"/>
      <c r="T9" s="219"/>
      <c r="U9" s="219"/>
      <c r="V9" s="220"/>
      <c r="W9" s="219"/>
      <c r="X9" s="219"/>
      <c r="Y9" s="220"/>
      <c r="Z9" s="219"/>
      <c r="AA9" s="71"/>
      <c r="AB9" s="72"/>
      <c r="AC9" s="73" t="s">
        <v>121</v>
      </c>
    </row>
    <row r="10" spans="1:29">
      <c r="A10" s="173"/>
      <c r="B10" s="193"/>
      <c r="C10" s="195" t="s">
        <v>202</v>
      </c>
      <c r="D10" s="182"/>
      <c r="E10" s="190"/>
      <c r="F10" s="195" t="s">
        <v>202</v>
      </c>
      <c r="G10" s="182"/>
      <c r="H10" s="190"/>
      <c r="I10" s="195" t="s">
        <v>202</v>
      </c>
      <c r="J10" s="182"/>
      <c r="K10" s="190"/>
      <c r="L10" s="195" t="s">
        <v>202</v>
      </c>
      <c r="M10" s="182"/>
      <c r="N10" s="190"/>
      <c r="O10" s="182"/>
      <c r="P10" s="179"/>
      <c r="Q10" s="183" t="s">
        <v>121</v>
      </c>
      <c r="R10" s="221" t="s">
        <v>202</v>
      </c>
      <c r="S10" s="71"/>
      <c r="T10" s="219"/>
      <c r="U10" s="221" t="s">
        <v>202</v>
      </c>
      <c r="V10" s="71"/>
      <c r="W10" s="219"/>
      <c r="X10" s="221" t="s">
        <v>202</v>
      </c>
      <c r="Y10" s="71"/>
      <c r="Z10" s="219"/>
      <c r="AA10" s="71"/>
      <c r="AB10" s="72"/>
      <c r="AC10" s="222"/>
    </row>
    <row r="11" spans="1:29">
      <c r="A11" s="173"/>
      <c r="B11" s="193"/>
      <c r="C11" s="182" t="s">
        <v>203</v>
      </c>
      <c r="D11" s="173"/>
      <c r="E11" s="193"/>
      <c r="F11" s="182" t="s">
        <v>203</v>
      </c>
      <c r="G11" s="173"/>
      <c r="H11" s="193"/>
      <c r="I11" s="182" t="s">
        <v>203</v>
      </c>
      <c r="J11" s="173"/>
      <c r="K11" s="193"/>
      <c r="L11" s="182" t="s">
        <v>203</v>
      </c>
      <c r="M11" s="173"/>
      <c r="N11" s="193"/>
      <c r="O11" s="173"/>
      <c r="P11" s="191"/>
      <c r="Q11" s="196"/>
      <c r="R11" s="71" t="s">
        <v>203</v>
      </c>
      <c r="S11" s="93"/>
      <c r="T11" s="94"/>
      <c r="U11" s="71" t="s">
        <v>203</v>
      </c>
      <c r="V11" s="93"/>
      <c r="W11" s="94"/>
      <c r="X11" s="71" t="s">
        <v>203</v>
      </c>
      <c r="Y11" s="93"/>
      <c r="Z11" s="94"/>
      <c r="AA11" s="94"/>
      <c r="AB11" s="98"/>
      <c r="AC11" s="99"/>
    </row>
    <row r="12" spans="1:29">
      <c r="A12" s="173"/>
      <c r="B12" s="193"/>
      <c r="C12" s="182" t="s">
        <v>204</v>
      </c>
      <c r="D12" s="182"/>
      <c r="E12" s="173"/>
      <c r="F12" s="182" t="s">
        <v>204</v>
      </c>
      <c r="G12" s="182"/>
      <c r="H12" s="173"/>
      <c r="I12" s="182" t="s">
        <v>204</v>
      </c>
      <c r="J12" s="182"/>
      <c r="K12" s="173"/>
      <c r="L12" s="182" t="s">
        <v>204</v>
      </c>
      <c r="M12" s="182"/>
      <c r="N12" s="173"/>
      <c r="O12" s="193"/>
      <c r="P12" s="191"/>
      <c r="Q12" s="196"/>
      <c r="R12" s="71" t="s">
        <v>204</v>
      </c>
      <c r="S12" s="71"/>
      <c r="T12" s="93"/>
      <c r="U12" s="71" t="s">
        <v>204</v>
      </c>
      <c r="V12" s="71"/>
      <c r="W12" s="93"/>
      <c r="X12" s="71" t="s">
        <v>204</v>
      </c>
      <c r="Y12" s="71"/>
      <c r="Z12" s="93"/>
      <c r="AA12" s="94"/>
      <c r="AB12" s="98"/>
      <c r="AC12" s="99"/>
    </row>
    <row r="13" spans="1:29">
      <c r="A13" s="177"/>
      <c r="B13" s="177"/>
      <c r="C13" s="195" t="s">
        <v>205</v>
      </c>
      <c r="D13" s="182" t="s">
        <v>206</v>
      </c>
      <c r="E13" s="190"/>
      <c r="F13" s="195" t="s">
        <v>205</v>
      </c>
      <c r="G13" s="182" t="s">
        <v>206</v>
      </c>
      <c r="H13" s="190"/>
      <c r="I13" s="195" t="s">
        <v>205</v>
      </c>
      <c r="J13" s="182" t="s">
        <v>206</v>
      </c>
      <c r="K13" s="190"/>
      <c r="L13" s="195" t="s">
        <v>205</v>
      </c>
      <c r="M13" s="182" t="s">
        <v>206</v>
      </c>
      <c r="N13" s="190"/>
      <c r="O13" s="173"/>
      <c r="P13" s="191"/>
      <c r="Q13" s="196"/>
      <c r="R13" s="221" t="s">
        <v>205</v>
      </c>
      <c r="S13" s="71" t="s">
        <v>206</v>
      </c>
      <c r="T13" s="219"/>
      <c r="U13" s="221" t="s">
        <v>205</v>
      </c>
      <c r="V13" s="71" t="s">
        <v>206</v>
      </c>
      <c r="W13" s="219"/>
      <c r="X13" s="221" t="s">
        <v>205</v>
      </c>
      <c r="Y13" s="71" t="s">
        <v>206</v>
      </c>
      <c r="Z13" s="219"/>
      <c r="AA13" s="93"/>
      <c r="AB13" s="98"/>
      <c r="AC13" s="99"/>
    </row>
    <row r="14" spans="1:29">
      <c r="A14" s="177"/>
      <c r="B14" s="177"/>
      <c r="C14" s="195" t="s">
        <v>207</v>
      </c>
      <c r="D14" s="182" t="s">
        <v>207</v>
      </c>
      <c r="E14" s="182" t="s">
        <v>208</v>
      </c>
      <c r="F14" s="195" t="s">
        <v>207</v>
      </c>
      <c r="G14" s="182" t="s">
        <v>207</v>
      </c>
      <c r="H14" s="182" t="s">
        <v>208</v>
      </c>
      <c r="I14" s="195" t="s">
        <v>207</v>
      </c>
      <c r="J14" s="182" t="s">
        <v>207</v>
      </c>
      <c r="K14" s="182" t="s">
        <v>208</v>
      </c>
      <c r="L14" s="195" t="s">
        <v>207</v>
      </c>
      <c r="M14" s="182" t="s">
        <v>207</v>
      </c>
      <c r="N14" s="182" t="s">
        <v>208</v>
      </c>
      <c r="O14" s="182"/>
      <c r="P14" s="179"/>
      <c r="Q14" s="183"/>
      <c r="R14" s="221" t="s">
        <v>207</v>
      </c>
      <c r="S14" s="71" t="s">
        <v>207</v>
      </c>
      <c r="T14" s="71" t="s">
        <v>208</v>
      </c>
      <c r="U14" s="221" t="s">
        <v>207</v>
      </c>
      <c r="V14" s="71" t="s">
        <v>207</v>
      </c>
      <c r="W14" s="71" t="s">
        <v>208</v>
      </c>
      <c r="X14" s="221" t="s">
        <v>207</v>
      </c>
      <c r="Y14" s="71" t="s">
        <v>207</v>
      </c>
      <c r="Z14" s="71" t="s">
        <v>208</v>
      </c>
      <c r="AA14" s="71"/>
      <c r="AB14" s="72"/>
      <c r="AC14" s="73"/>
    </row>
    <row r="15" spans="1:29">
      <c r="A15" s="197"/>
      <c r="B15" s="197"/>
      <c r="C15" s="198" t="s">
        <v>209</v>
      </c>
      <c r="D15" s="198" t="s">
        <v>209</v>
      </c>
      <c r="E15" s="199" t="s">
        <v>210</v>
      </c>
      <c r="F15" s="198" t="s">
        <v>209</v>
      </c>
      <c r="G15" s="198" t="s">
        <v>209</v>
      </c>
      <c r="H15" s="199" t="s">
        <v>210</v>
      </c>
      <c r="I15" s="198" t="s">
        <v>209</v>
      </c>
      <c r="J15" s="198" t="s">
        <v>209</v>
      </c>
      <c r="K15" s="199" t="s">
        <v>210</v>
      </c>
      <c r="L15" s="198" t="s">
        <v>209</v>
      </c>
      <c r="M15" s="198" t="s">
        <v>209</v>
      </c>
      <c r="N15" s="199" t="s">
        <v>210</v>
      </c>
      <c r="O15" s="200"/>
      <c r="P15" s="197"/>
      <c r="Q15" s="201"/>
      <c r="R15" s="223" t="s">
        <v>209</v>
      </c>
      <c r="S15" s="223" t="s">
        <v>209</v>
      </c>
      <c r="T15" s="224" t="s">
        <v>210</v>
      </c>
      <c r="U15" s="223" t="s">
        <v>209</v>
      </c>
      <c r="V15" s="223" t="s">
        <v>209</v>
      </c>
      <c r="W15" s="224" t="s">
        <v>210</v>
      </c>
      <c r="X15" s="223" t="s">
        <v>209</v>
      </c>
      <c r="Y15" s="223" t="s">
        <v>209</v>
      </c>
      <c r="Z15" s="224" t="s">
        <v>210</v>
      </c>
      <c r="AA15" s="101"/>
      <c r="AB15" s="105"/>
      <c r="AC15" s="106"/>
    </row>
    <row r="16" spans="1:29">
      <c r="A16" s="202"/>
      <c r="B16" s="108" t="s">
        <v>127</v>
      </c>
      <c r="C16" s="109">
        <v>9.1</v>
      </c>
      <c r="D16" s="203">
        <v>154162</v>
      </c>
      <c r="E16" s="204">
        <v>14006</v>
      </c>
      <c r="F16" s="205">
        <v>9.4</v>
      </c>
      <c r="G16" s="206">
        <v>62779</v>
      </c>
      <c r="H16" s="203">
        <v>5899</v>
      </c>
      <c r="I16" s="207">
        <v>10.1</v>
      </c>
      <c r="J16" s="203">
        <v>80590</v>
      </c>
      <c r="K16" s="208">
        <v>8115</v>
      </c>
      <c r="L16" s="209">
        <v>9</v>
      </c>
      <c r="M16" s="204">
        <v>48166</v>
      </c>
      <c r="N16" s="112">
        <v>4346</v>
      </c>
      <c r="O16" s="210" t="s">
        <v>128</v>
      </c>
      <c r="P16" s="114"/>
      <c r="Q16" s="115"/>
      <c r="R16" s="207">
        <v>10.3</v>
      </c>
      <c r="S16" s="149">
        <v>15063</v>
      </c>
      <c r="T16" s="151">
        <v>1558</v>
      </c>
      <c r="U16" s="207">
        <v>10.5</v>
      </c>
      <c r="V16" s="149">
        <v>55342</v>
      </c>
      <c r="W16" s="151">
        <v>5800</v>
      </c>
      <c r="X16" s="207">
        <v>7.9</v>
      </c>
      <c r="Y16" s="149">
        <v>148388</v>
      </c>
      <c r="Z16" s="151">
        <v>11709</v>
      </c>
      <c r="AA16" s="225" t="s">
        <v>128</v>
      </c>
      <c r="AB16" s="114"/>
      <c r="AC16" s="115"/>
    </row>
    <row r="17" spans="1:29">
      <c r="A17" s="116" t="s">
        <v>84</v>
      </c>
      <c r="B17" s="117" t="s">
        <v>82</v>
      </c>
      <c r="C17" s="211">
        <v>4.2</v>
      </c>
      <c r="D17" s="126">
        <v>2958</v>
      </c>
      <c r="E17" s="120">
        <v>125</v>
      </c>
      <c r="F17" s="211">
        <v>4.9000000000000004</v>
      </c>
      <c r="G17" s="126">
        <v>1061</v>
      </c>
      <c r="H17" s="120">
        <v>52</v>
      </c>
      <c r="I17" s="211">
        <v>4.3</v>
      </c>
      <c r="J17" s="126">
        <v>6193</v>
      </c>
      <c r="K17" s="120">
        <v>264</v>
      </c>
      <c r="L17" s="118" t="s">
        <v>139</v>
      </c>
      <c r="M17" s="119" t="s">
        <v>139</v>
      </c>
      <c r="N17" s="126" t="s">
        <v>139</v>
      </c>
      <c r="O17" s="121" t="s">
        <v>83</v>
      </c>
      <c r="P17" s="122" t="s">
        <v>129</v>
      </c>
      <c r="Q17" s="123" t="s">
        <v>85</v>
      </c>
      <c r="R17" s="118" t="s">
        <v>139</v>
      </c>
      <c r="S17" s="119" t="s">
        <v>139</v>
      </c>
      <c r="T17" s="126" t="s">
        <v>139</v>
      </c>
      <c r="U17" s="125">
        <v>5.6</v>
      </c>
      <c r="V17" s="119">
        <v>3521</v>
      </c>
      <c r="W17" s="126">
        <v>196</v>
      </c>
      <c r="X17" s="125">
        <v>5</v>
      </c>
      <c r="Y17" s="119">
        <v>262</v>
      </c>
      <c r="Z17" s="126">
        <v>13</v>
      </c>
      <c r="AA17" s="121" t="s">
        <v>83</v>
      </c>
      <c r="AB17" s="122" t="s">
        <v>129</v>
      </c>
      <c r="AC17" s="123" t="s">
        <v>85</v>
      </c>
    </row>
    <row r="18" spans="1:29" ht="36">
      <c r="A18" s="124" t="s">
        <v>80</v>
      </c>
      <c r="B18" s="121" t="s">
        <v>130</v>
      </c>
      <c r="C18" s="125">
        <v>5.4</v>
      </c>
      <c r="D18" s="126">
        <v>6025</v>
      </c>
      <c r="E18" s="127">
        <v>324</v>
      </c>
      <c r="F18" s="118">
        <v>6.4</v>
      </c>
      <c r="G18" s="126">
        <v>3000</v>
      </c>
      <c r="H18" s="127">
        <v>193</v>
      </c>
      <c r="I18" s="118">
        <v>6.9</v>
      </c>
      <c r="J18" s="126">
        <v>4343</v>
      </c>
      <c r="K18" s="127">
        <v>300</v>
      </c>
      <c r="L18" s="118">
        <v>6</v>
      </c>
      <c r="M18" s="126">
        <v>1657</v>
      </c>
      <c r="N18" s="126">
        <v>100</v>
      </c>
      <c r="O18" s="128" t="s">
        <v>131</v>
      </c>
      <c r="P18" s="122" t="s">
        <v>132</v>
      </c>
      <c r="Q18" s="123" t="s">
        <v>133</v>
      </c>
      <c r="R18" s="125">
        <v>8.9</v>
      </c>
      <c r="S18" s="126">
        <v>696</v>
      </c>
      <c r="T18" s="126">
        <v>62</v>
      </c>
      <c r="U18" s="125">
        <v>6.5</v>
      </c>
      <c r="V18" s="126">
        <v>2425</v>
      </c>
      <c r="W18" s="126">
        <v>158</v>
      </c>
      <c r="X18" s="125">
        <v>4.8</v>
      </c>
      <c r="Y18" s="126">
        <v>5925</v>
      </c>
      <c r="Z18" s="126">
        <v>285</v>
      </c>
      <c r="AA18" s="128" t="s">
        <v>131</v>
      </c>
      <c r="AB18" s="122" t="s">
        <v>132</v>
      </c>
      <c r="AC18" s="123" t="s">
        <v>133</v>
      </c>
    </row>
    <row r="19" spans="1:29">
      <c r="A19" s="130" t="s">
        <v>76</v>
      </c>
      <c r="B19" s="121" t="s">
        <v>134</v>
      </c>
      <c r="C19" s="125"/>
      <c r="D19" s="126"/>
      <c r="E19" s="127"/>
      <c r="F19" s="118"/>
      <c r="G19" s="126"/>
      <c r="H19" s="127"/>
      <c r="I19" s="118"/>
      <c r="J19" s="126"/>
      <c r="K19" s="127"/>
      <c r="L19" s="118"/>
      <c r="M19" s="126"/>
      <c r="N19" s="126"/>
      <c r="O19" s="131" t="s">
        <v>135</v>
      </c>
      <c r="P19" s="122" t="s">
        <v>136</v>
      </c>
      <c r="Q19" s="132" t="s">
        <v>137</v>
      </c>
      <c r="R19" s="125"/>
      <c r="S19" s="126"/>
      <c r="T19" s="126"/>
      <c r="U19" s="125"/>
      <c r="V19" s="126"/>
      <c r="W19" s="126"/>
      <c r="X19" s="125"/>
      <c r="Y19" s="126"/>
      <c r="Z19" s="126"/>
      <c r="AA19" s="131" t="s">
        <v>135</v>
      </c>
      <c r="AB19" s="122" t="s">
        <v>136</v>
      </c>
      <c r="AC19" s="123" t="s">
        <v>137</v>
      </c>
    </row>
    <row r="20" spans="1:29">
      <c r="A20" s="130"/>
      <c r="B20" s="121" t="s">
        <v>138</v>
      </c>
      <c r="C20" s="125">
        <v>8.4</v>
      </c>
      <c r="D20" s="126">
        <v>368</v>
      </c>
      <c r="E20" s="127">
        <v>31</v>
      </c>
      <c r="F20" s="118">
        <v>7.1</v>
      </c>
      <c r="G20" s="126">
        <v>170</v>
      </c>
      <c r="H20" s="127">
        <v>12</v>
      </c>
      <c r="I20" s="118">
        <v>6.1</v>
      </c>
      <c r="J20" s="126">
        <v>378</v>
      </c>
      <c r="K20" s="127">
        <v>23</v>
      </c>
      <c r="L20" s="118" t="s">
        <v>139</v>
      </c>
      <c r="M20" s="126" t="s">
        <v>139</v>
      </c>
      <c r="N20" s="126" t="s">
        <v>139</v>
      </c>
      <c r="O20" s="131" t="s">
        <v>140</v>
      </c>
      <c r="P20" s="122"/>
      <c r="Q20" s="132"/>
      <c r="R20" s="125" t="s">
        <v>139</v>
      </c>
      <c r="S20" s="126" t="s">
        <v>139</v>
      </c>
      <c r="T20" s="126" t="s">
        <v>139</v>
      </c>
      <c r="U20" s="125">
        <v>9.6999999999999993</v>
      </c>
      <c r="V20" s="126">
        <v>237</v>
      </c>
      <c r="W20" s="126">
        <v>23</v>
      </c>
      <c r="X20" s="125">
        <v>7</v>
      </c>
      <c r="Y20" s="126">
        <v>186</v>
      </c>
      <c r="Z20" s="126">
        <v>13</v>
      </c>
      <c r="AA20" s="131" t="s">
        <v>140</v>
      </c>
      <c r="AB20" s="122"/>
      <c r="AC20" s="123"/>
    </row>
    <row r="21" spans="1:29">
      <c r="A21" s="130" t="s">
        <v>72</v>
      </c>
      <c r="B21" s="121" t="s">
        <v>70</v>
      </c>
      <c r="C21" s="212">
        <v>10</v>
      </c>
      <c r="D21" s="126">
        <v>16357</v>
      </c>
      <c r="E21" s="120">
        <v>1635</v>
      </c>
      <c r="F21" s="211">
        <v>11.6</v>
      </c>
      <c r="G21" s="126">
        <v>7608</v>
      </c>
      <c r="H21" s="120">
        <v>880</v>
      </c>
      <c r="I21" s="211">
        <v>13.5</v>
      </c>
      <c r="J21" s="126">
        <v>13623</v>
      </c>
      <c r="K21" s="120">
        <v>1840</v>
      </c>
      <c r="L21" s="118">
        <v>13.2</v>
      </c>
      <c r="M21" s="119">
        <v>4865</v>
      </c>
      <c r="N21" s="126">
        <v>644</v>
      </c>
      <c r="O21" s="121" t="s">
        <v>71</v>
      </c>
      <c r="P21" s="122" t="s">
        <v>141</v>
      </c>
      <c r="Q21" s="132" t="s">
        <v>73</v>
      </c>
      <c r="R21" s="125">
        <v>10.5</v>
      </c>
      <c r="S21" s="126">
        <v>1699</v>
      </c>
      <c r="T21" s="126">
        <v>178</v>
      </c>
      <c r="U21" s="125">
        <v>13.8</v>
      </c>
      <c r="V21" s="126">
        <v>7550</v>
      </c>
      <c r="W21" s="126">
        <v>1044</v>
      </c>
      <c r="X21" s="125">
        <v>8.3000000000000007</v>
      </c>
      <c r="Y21" s="126">
        <v>9255</v>
      </c>
      <c r="Z21" s="126">
        <v>765</v>
      </c>
      <c r="AA21" s="121" t="s">
        <v>71</v>
      </c>
      <c r="AB21" s="122" t="s">
        <v>141</v>
      </c>
      <c r="AC21" s="123" t="s">
        <v>73</v>
      </c>
    </row>
    <row r="22" spans="1:29">
      <c r="A22" s="130" t="s">
        <v>68</v>
      </c>
      <c r="B22" s="121" t="s">
        <v>142</v>
      </c>
      <c r="C22" s="212"/>
      <c r="D22" s="126"/>
      <c r="E22" s="120"/>
      <c r="F22" s="211"/>
      <c r="G22" s="126"/>
      <c r="H22" s="120"/>
      <c r="I22" s="211"/>
      <c r="J22" s="126"/>
      <c r="K22" s="120"/>
      <c r="L22" s="118"/>
      <c r="M22" s="119"/>
      <c r="N22" s="126"/>
      <c r="O22" s="121" t="s">
        <v>143</v>
      </c>
      <c r="P22" s="122" t="s">
        <v>144</v>
      </c>
      <c r="Q22" s="132" t="s">
        <v>69</v>
      </c>
      <c r="R22" s="125"/>
      <c r="S22" s="119"/>
      <c r="T22" s="126"/>
      <c r="U22" s="125"/>
      <c r="V22" s="119"/>
      <c r="W22" s="126"/>
      <c r="X22" s="125"/>
      <c r="Y22" s="119"/>
      <c r="Z22" s="126"/>
      <c r="AA22" s="121" t="s">
        <v>143</v>
      </c>
      <c r="AB22" s="122" t="s">
        <v>144</v>
      </c>
      <c r="AC22" s="123" t="s">
        <v>69</v>
      </c>
    </row>
    <row r="23" spans="1:29">
      <c r="A23" s="130"/>
      <c r="B23" s="121" t="s">
        <v>145</v>
      </c>
      <c r="C23" s="212">
        <v>8.6999999999999993</v>
      </c>
      <c r="D23" s="126">
        <v>24585</v>
      </c>
      <c r="E23" s="120">
        <v>2148</v>
      </c>
      <c r="F23" s="211">
        <v>9.5</v>
      </c>
      <c r="G23" s="126">
        <v>11380</v>
      </c>
      <c r="H23" s="120">
        <v>1077</v>
      </c>
      <c r="I23" s="211">
        <v>10.6</v>
      </c>
      <c r="J23" s="126">
        <v>16013</v>
      </c>
      <c r="K23" s="120">
        <v>1690</v>
      </c>
      <c r="L23" s="118">
        <v>8.6</v>
      </c>
      <c r="M23" s="119">
        <v>8046</v>
      </c>
      <c r="N23" s="126">
        <v>688</v>
      </c>
      <c r="O23" s="121" t="s">
        <v>146</v>
      </c>
      <c r="P23" s="122"/>
      <c r="Q23" s="132"/>
      <c r="R23" s="125">
        <v>10.8</v>
      </c>
      <c r="S23" s="119">
        <v>2026</v>
      </c>
      <c r="T23" s="126">
        <v>218</v>
      </c>
      <c r="U23" s="125">
        <v>10</v>
      </c>
      <c r="V23" s="119">
        <v>9545</v>
      </c>
      <c r="W23" s="126">
        <v>953</v>
      </c>
      <c r="X23" s="125">
        <v>7.7</v>
      </c>
      <c r="Y23" s="119">
        <v>23084</v>
      </c>
      <c r="Z23" s="126">
        <v>1773</v>
      </c>
      <c r="AA23" s="121" t="s">
        <v>146</v>
      </c>
      <c r="AB23" s="122"/>
      <c r="AC23" s="123"/>
    </row>
    <row r="24" spans="1:29">
      <c r="A24" s="130" t="s">
        <v>56</v>
      </c>
      <c r="B24" s="121" t="s">
        <v>147</v>
      </c>
      <c r="C24" s="125"/>
      <c r="D24" s="126"/>
      <c r="E24" s="127"/>
      <c r="F24" s="118"/>
      <c r="G24" s="126"/>
      <c r="H24" s="127"/>
      <c r="I24" s="118"/>
      <c r="J24" s="126"/>
      <c r="K24" s="127"/>
      <c r="L24" s="118"/>
      <c r="M24" s="126"/>
      <c r="N24" s="126"/>
      <c r="O24" s="121" t="s">
        <v>148</v>
      </c>
      <c r="P24" s="122" t="s">
        <v>149</v>
      </c>
      <c r="Q24" s="123" t="s">
        <v>57</v>
      </c>
      <c r="R24" s="226"/>
      <c r="S24" s="158"/>
      <c r="T24" s="158"/>
      <c r="U24" s="226"/>
      <c r="V24" s="158"/>
      <c r="W24" s="158"/>
      <c r="X24" s="226"/>
      <c r="Y24" s="158"/>
      <c r="Z24" s="158"/>
      <c r="AA24" s="121" t="s">
        <v>148</v>
      </c>
      <c r="AB24" s="122" t="s">
        <v>149</v>
      </c>
      <c r="AC24" s="161" t="s">
        <v>57</v>
      </c>
    </row>
    <row r="25" spans="1:29">
      <c r="A25" s="130"/>
      <c r="B25" s="121" t="s">
        <v>150</v>
      </c>
      <c r="C25" s="212">
        <v>9.3000000000000007</v>
      </c>
      <c r="D25" s="126">
        <v>10235</v>
      </c>
      <c r="E25" s="120">
        <v>948</v>
      </c>
      <c r="F25" s="211">
        <v>9.6999999999999993</v>
      </c>
      <c r="G25" s="126">
        <v>3559</v>
      </c>
      <c r="H25" s="120">
        <v>346</v>
      </c>
      <c r="I25" s="211">
        <v>8.6999999999999993</v>
      </c>
      <c r="J25" s="126">
        <v>5247</v>
      </c>
      <c r="K25" s="120">
        <v>456</v>
      </c>
      <c r="L25" s="118">
        <v>8.5</v>
      </c>
      <c r="M25" s="119">
        <v>4422</v>
      </c>
      <c r="N25" s="126">
        <v>374</v>
      </c>
      <c r="O25" s="121" t="s">
        <v>151</v>
      </c>
      <c r="P25" s="122"/>
      <c r="Q25" s="123"/>
      <c r="R25" s="125">
        <v>8.1999999999999993</v>
      </c>
      <c r="S25" s="119">
        <v>898</v>
      </c>
      <c r="T25" s="126">
        <v>74</v>
      </c>
      <c r="U25" s="125">
        <v>9.4</v>
      </c>
      <c r="V25" s="119">
        <v>5609</v>
      </c>
      <c r="W25" s="126">
        <v>528</v>
      </c>
      <c r="X25" s="125">
        <v>6.4</v>
      </c>
      <c r="Y25" s="119">
        <v>7492</v>
      </c>
      <c r="Z25" s="126">
        <v>477</v>
      </c>
      <c r="AA25" s="121" t="s">
        <v>151</v>
      </c>
      <c r="AB25" s="122"/>
      <c r="AC25" s="123"/>
    </row>
    <row r="26" spans="1:29">
      <c r="A26" s="130" t="s">
        <v>49</v>
      </c>
      <c r="B26" s="121" t="s">
        <v>47</v>
      </c>
      <c r="C26" s="125">
        <v>15.1</v>
      </c>
      <c r="D26" s="126">
        <v>5635</v>
      </c>
      <c r="E26" s="127">
        <v>853</v>
      </c>
      <c r="F26" s="118">
        <v>15.3</v>
      </c>
      <c r="G26" s="126">
        <v>2844</v>
      </c>
      <c r="H26" s="127">
        <v>436</v>
      </c>
      <c r="I26" s="118">
        <v>14.2</v>
      </c>
      <c r="J26" s="126">
        <v>4899</v>
      </c>
      <c r="K26" s="127">
        <v>696</v>
      </c>
      <c r="L26" s="118">
        <v>13.6</v>
      </c>
      <c r="M26" s="126">
        <v>2262</v>
      </c>
      <c r="N26" s="126">
        <v>308</v>
      </c>
      <c r="O26" s="121" t="s">
        <v>48</v>
      </c>
      <c r="P26" s="122" t="s">
        <v>152</v>
      </c>
      <c r="Q26" s="123" t="s">
        <v>50</v>
      </c>
      <c r="R26" s="125">
        <v>14.4</v>
      </c>
      <c r="S26" s="126">
        <v>472</v>
      </c>
      <c r="T26" s="126">
        <v>68</v>
      </c>
      <c r="U26" s="125">
        <v>15.8</v>
      </c>
      <c r="V26" s="126">
        <v>3003</v>
      </c>
      <c r="W26" s="126">
        <v>475</v>
      </c>
      <c r="X26" s="125">
        <v>13.4</v>
      </c>
      <c r="Y26" s="126">
        <v>5967</v>
      </c>
      <c r="Z26" s="126">
        <v>802</v>
      </c>
      <c r="AA26" s="121" t="s">
        <v>48</v>
      </c>
      <c r="AB26" s="122" t="s">
        <v>152</v>
      </c>
      <c r="AC26" s="123" t="s">
        <v>50</v>
      </c>
    </row>
    <row r="27" spans="1:29">
      <c r="A27" s="130" t="s">
        <v>45</v>
      </c>
      <c r="B27" s="121" t="s">
        <v>43</v>
      </c>
      <c r="C27" s="125">
        <v>10.8</v>
      </c>
      <c r="D27" s="126">
        <v>7030</v>
      </c>
      <c r="E27" s="127">
        <v>758</v>
      </c>
      <c r="F27" s="118">
        <v>11.1</v>
      </c>
      <c r="G27" s="126">
        <v>1798</v>
      </c>
      <c r="H27" s="127">
        <v>199</v>
      </c>
      <c r="I27" s="118">
        <v>13.8</v>
      </c>
      <c r="J27" s="126">
        <v>1264</v>
      </c>
      <c r="K27" s="127">
        <v>174</v>
      </c>
      <c r="L27" s="118">
        <v>10.5</v>
      </c>
      <c r="M27" s="126">
        <v>1567</v>
      </c>
      <c r="N27" s="126">
        <v>165</v>
      </c>
      <c r="O27" s="121" t="s">
        <v>44</v>
      </c>
      <c r="P27" s="122" t="s">
        <v>153</v>
      </c>
      <c r="Q27" s="123" t="s">
        <v>46</v>
      </c>
      <c r="R27" s="125">
        <v>11.1</v>
      </c>
      <c r="S27" s="126">
        <v>639</v>
      </c>
      <c r="T27" s="126">
        <v>71</v>
      </c>
      <c r="U27" s="125">
        <v>16.7</v>
      </c>
      <c r="V27" s="126">
        <v>935</v>
      </c>
      <c r="W27" s="126">
        <v>156</v>
      </c>
      <c r="X27" s="125">
        <v>11.4</v>
      </c>
      <c r="Y27" s="126">
        <v>9048</v>
      </c>
      <c r="Z27" s="126">
        <v>1030</v>
      </c>
      <c r="AA27" s="121" t="s">
        <v>44</v>
      </c>
      <c r="AB27" s="122" t="s">
        <v>153</v>
      </c>
      <c r="AC27" s="123" t="s">
        <v>46</v>
      </c>
    </row>
    <row r="28" spans="1:29">
      <c r="A28" s="130" t="s">
        <v>38</v>
      </c>
      <c r="B28" s="121" t="s">
        <v>154</v>
      </c>
      <c r="C28" s="125">
        <v>8.6</v>
      </c>
      <c r="D28" s="126">
        <v>4179</v>
      </c>
      <c r="E28" s="127">
        <v>359</v>
      </c>
      <c r="F28" s="118">
        <v>7.2</v>
      </c>
      <c r="G28" s="126">
        <v>1574</v>
      </c>
      <c r="H28" s="127">
        <v>114</v>
      </c>
      <c r="I28" s="118">
        <v>7.6</v>
      </c>
      <c r="J28" s="126">
        <v>1254</v>
      </c>
      <c r="K28" s="127">
        <v>95</v>
      </c>
      <c r="L28" s="118">
        <v>5.0999999999999996</v>
      </c>
      <c r="M28" s="126">
        <v>955</v>
      </c>
      <c r="N28" s="126">
        <v>49</v>
      </c>
      <c r="O28" s="121" t="s">
        <v>155</v>
      </c>
      <c r="P28" s="122" t="s">
        <v>156</v>
      </c>
      <c r="Q28" s="123" t="s">
        <v>39</v>
      </c>
      <c r="R28" s="125">
        <v>10.6</v>
      </c>
      <c r="S28" s="126">
        <v>284</v>
      </c>
      <c r="T28" s="126">
        <v>30</v>
      </c>
      <c r="U28" s="125">
        <v>9</v>
      </c>
      <c r="V28" s="126">
        <v>841</v>
      </c>
      <c r="W28" s="126">
        <v>76</v>
      </c>
      <c r="X28" s="125">
        <v>7.6</v>
      </c>
      <c r="Y28" s="126">
        <v>5269</v>
      </c>
      <c r="Z28" s="126">
        <v>401</v>
      </c>
      <c r="AA28" s="121" t="s">
        <v>155</v>
      </c>
      <c r="AB28" s="122" t="s">
        <v>156</v>
      </c>
      <c r="AC28" s="123" t="s">
        <v>39</v>
      </c>
    </row>
    <row r="29" spans="1:29">
      <c r="A29" s="130">
        <v>68</v>
      </c>
      <c r="B29" s="121" t="s">
        <v>32</v>
      </c>
      <c r="C29" s="125">
        <v>10.5</v>
      </c>
      <c r="D29" s="126">
        <v>9456</v>
      </c>
      <c r="E29" s="127">
        <v>993</v>
      </c>
      <c r="F29" s="118">
        <v>11</v>
      </c>
      <c r="G29" s="126">
        <v>3496</v>
      </c>
      <c r="H29" s="127">
        <v>383</v>
      </c>
      <c r="I29" s="118">
        <v>11.6</v>
      </c>
      <c r="J29" s="126">
        <v>2859</v>
      </c>
      <c r="K29" s="127">
        <v>333</v>
      </c>
      <c r="L29" s="118">
        <v>10.1</v>
      </c>
      <c r="M29" s="126">
        <v>2917</v>
      </c>
      <c r="N29" s="126">
        <v>295</v>
      </c>
      <c r="O29" s="131" t="s">
        <v>33</v>
      </c>
      <c r="P29" s="122">
        <v>68</v>
      </c>
      <c r="Q29" s="123" t="s">
        <v>35</v>
      </c>
      <c r="R29" s="125">
        <v>12.7</v>
      </c>
      <c r="S29" s="126">
        <v>590</v>
      </c>
      <c r="T29" s="126">
        <v>75</v>
      </c>
      <c r="U29" s="125">
        <v>11.5</v>
      </c>
      <c r="V29" s="126">
        <v>3165</v>
      </c>
      <c r="W29" s="126">
        <v>365</v>
      </c>
      <c r="X29" s="125">
        <v>8</v>
      </c>
      <c r="Y29" s="126">
        <v>12887</v>
      </c>
      <c r="Z29" s="126">
        <v>1036</v>
      </c>
      <c r="AA29" s="131" t="s">
        <v>33</v>
      </c>
      <c r="AB29" s="122">
        <v>68</v>
      </c>
      <c r="AC29" s="123" t="s">
        <v>35</v>
      </c>
    </row>
    <row r="30" spans="1:29">
      <c r="A30" s="130" t="s">
        <v>30</v>
      </c>
      <c r="B30" s="121" t="s">
        <v>157</v>
      </c>
      <c r="C30" s="125"/>
      <c r="D30" s="126"/>
      <c r="E30" s="127"/>
      <c r="F30" s="118"/>
      <c r="G30" s="126"/>
      <c r="H30" s="127"/>
      <c r="I30" s="118"/>
      <c r="J30" s="126"/>
      <c r="K30" s="127"/>
      <c r="L30" s="118"/>
      <c r="M30" s="126"/>
      <c r="N30" s="126"/>
      <c r="O30" s="131" t="s">
        <v>158</v>
      </c>
      <c r="P30" s="122" t="s">
        <v>159</v>
      </c>
      <c r="Q30" s="123" t="s">
        <v>31</v>
      </c>
      <c r="R30" s="125"/>
      <c r="S30" s="126"/>
      <c r="T30" s="126"/>
      <c r="U30" s="125"/>
      <c r="V30" s="126"/>
      <c r="W30" s="126"/>
      <c r="X30" s="125"/>
      <c r="Y30" s="126"/>
      <c r="Z30" s="126"/>
      <c r="AA30" s="131" t="s">
        <v>158</v>
      </c>
      <c r="AB30" s="122" t="s">
        <v>159</v>
      </c>
      <c r="AC30" s="123" t="s">
        <v>31</v>
      </c>
    </row>
    <row r="31" spans="1:29">
      <c r="A31" s="130"/>
      <c r="B31" s="121" t="s">
        <v>160</v>
      </c>
      <c r="C31" s="125">
        <v>9.8000000000000007</v>
      </c>
      <c r="D31" s="126">
        <v>31762</v>
      </c>
      <c r="E31" s="127">
        <v>3098</v>
      </c>
      <c r="F31" s="118">
        <v>8.6999999999999993</v>
      </c>
      <c r="G31" s="126">
        <v>11941</v>
      </c>
      <c r="H31" s="127">
        <v>1044</v>
      </c>
      <c r="I31" s="118">
        <v>9.1999999999999993</v>
      </c>
      <c r="J31" s="126">
        <v>10237</v>
      </c>
      <c r="K31" s="127">
        <v>937</v>
      </c>
      <c r="L31" s="118">
        <v>8.6</v>
      </c>
      <c r="M31" s="126">
        <v>8266</v>
      </c>
      <c r="N31" s="126">
        <v>707</v>
      </c>
      <c r="O31" s="131" t="s">
        <v>161</v>
      </c>
      <c r="P31" s="122"/>
      <c r="Q31" s="123"/>
      <c r="R31" s="125">
        <v>11.4</v>
      </c>
      <c r="S31" s="126">
        <v>2939</v>
      </c>
      <c r="T31" s="126">
        <v>336</v>
      </c>
      <c r="U31" s="125">
        <v>10.9</v>
      </c>
      <c r="V31" s="126">
        <v>6927</v>
      </c>
      <c r="W31" s="126">
        <v>758</v>
      </c>
      <c r="X31" s="125">
        <v>8.1999999999999993</v>
      </c>
      <c r="Y31" s="126">
        <v>36179</v>
      </c>
      <c r="Z31" s="126">
        <v>2950</v>
      </c>
      <c r="AA31" s="131" t="s">
        <v>161</v>
      </c>
      <c r="AB31" s="122"/>
      <c r="AC31" s="123"/>
    </row>
    <row r="32" spans="1:29">
      <c r="A32" s="130" t="s">
        <v>26</v>
      </c>
      <c r="B32" s="121" t="s">
        <v>162</v>
      </c>
      <c r="C32" s="212"/>
      <c r="D32" s="126"/>
      <c r="E32" s="120"/>
      <c r="F32" s="211"/>
      <c r="G32" s="126"/>
      <c r="H32" s="120"/>
      <c r="I32" s="211"/>
      <c r="J32" s="126"/>
      <c r="K32" s="120"/>
      <c r="L32" s="118"/>
      <c r="M32" s="119"/>
      <c r="N32" s="126"/>
      <c r="O32" s="131" t="s">
        <v>163</v>
      </c>
      <c r="P32" s="122" t="s">
        <v>164</v>
      </c>
      <c r="Q32" s="123" t="s">
        <v>27</v>
      </c>
      <c r="R32" s="125"/>
      <c r="S32" s="119"/>
      <c r="T32" s="126"/>
      <c r="U32" s="125"/>
      <c r="V32" s="119"/>
      <c r="W32" s="126"/>
      <c r="X32" s="125"/>
      <c r="Y32" s="119"/>
      <c r="Z32" s="126"/>
      <c r="AA32" s="131" t="s">
        <v>163</v>
      </c>
      <c r="AB32" s="122" t="s">
        <v>164</v>
      </c>
      <c r="AC32" s="123" t="s">
        <v>27</v>
      </c>
    </row>
    <row r="33" spans="1:29">
      <c r="A33" s="130"/>
      <c r="B33" s="121" t="s">
        <v>165</v>
      </c>
      <c r="C33" s="212">
        <v>10.199999999999999</v>
      </c>
      <c r="D33" s="126">
        <v>5898</v>
      </c>
      <c r="E33" s="120">
        <v>599</v>
      </c>
      <c r="F33" s="211">
        <v>11.2</v>
      </c>
      <c r="G33" s="126">
        <v>2238</v>
      </c>
      <c r="H33" s="120">
        <v>251</v>
      </c>
      <c r="I33" s="211">
        <v>11</v>
      </c>
      <c r="J33" s="126">
        <v>2373</v>
      </c>
      <c r="K33" s="120">
        <v>261</v>
      </c>
      <c r="L33" s="118">
        <v>8.6999999999999993</v>
      </c>
      <c r="M33" s="119">
        <v>1796</v>
      </c>
      <c r="N33" s="126">
        <v>156</v>
      </c>
      <c r="O33" s="131" t="s">
        <v>166</v>
      </c>
      <c r="P33" s="122"/>
      <c r="Q33" s="123"/>
      <c r="R33" s="125">
        <v>9.6999999999999993</v>
      </c>
      <c r="S33" s="119">
        <v>701</v>
      </c>
      <c r="T33" s="126">
        <v>68</v>
      </c>
      <c r="U33" s="125">
        <v>13.6</v>
      </c>
      <c r="V33" s="119">
        <v>2008</v>
      </c>
      <c r="W33" s="126">
        <v>274</v>
      </c>
      <c r="X33" s="125">
        <v>8.1</v>
      </c>
      <c r="Y33" s="119">
        <v>4885</v>
      </c>
      <c r="Z33" s="126">
        <v>397</v>
      </c>
      <c r="AA33" s="131" t="s">
        <v>166</v>
      </c>
      <c r="AB33" s="122"/>
      <c r="AC33" s="123"/>
    </row>
    <row r="34" spans="1:29">
      <c r="A34" s="133">
        <v>85</v>
      </c>
      <c r="B34" s="121" t="s">
        <v>20</v>
      </c>
      <c r="C34" s="125">
        <v>7</v>
      </c>
      <c r="D34" s="126">
        <v>5677</v>
      </c>
      <c r="E34" s="127">
        <v>395</v>
      </c>
      <c r="F34" s="118">
        <v>7</v>
      </c>
      <c r="G34" s="126">
        <v>2218</v>
      </c>
      <c r="H34" s="127">
        <v>155</v>
      </c>
      <c r="I34" s="118">
        <v>7.7</v>
      </c>
      <c r="J34" s="126">
        <v>2320</v>
      </c>
      <c r="K34" s="127">
        <v>179</v>
      </c>
      <c r="L34" s="118">
        <v>7.3</v>
      </c>
      <c r="M34" s="126">
        <v>2442</v>
      </c>
      <c r="N34" s="126">
        <v>178</v>
      </c>
      <c r="O34" s="131" t="s">
        <v>21</v>
      </c>
      <c r="P34" s="122">
        <v>85</v>
      </c>
      <c r="Q34" s="129" t="s">
        <v>23</v>
      </c>
      <c r="R34" s="125">
        <v>7.2</v>
      </c>
      <c r="S34" s="126">
        <v>887</v>
      </c>
      <c r="T34" s="126">
        <v>64</v>
      </c>
      <c r="U34" s="125">
        <v>9</v>
      </c>
      <c r="V34" s="126">
        <v>1675</v>
      </c>
      <c r="W34" s="126">
        <v>150</v>
      </c>
      <c r="X34" s="125">
        <v>6.6</v>
      </c>
      <c r="Y34" s="126">
        <v>3925</v>
      </c>
      <c r="Z34" s="126">
        <v>260</v>
      </c>
      <c r="AA34" s="131" t="s">
        <v>21</v>
      </c>
      <c r="AB34" s="122">
        <v>85</v>
      </c>
      <c r="AC34" s="129" t="s">
        <v>23</v>
      </c>
    </row>
    <row r="35" spans="1:29">
      <c r="A35" s="133" t="s">
        <v>18</v>
      </c>
      <c r="B35" s="121" t="s">
        <v>16</v>
      </c>
      <c r="C35" s="125">
        <v>6.7</v>
      </c>
      <c r="D35" s="126">
        <v>12273</v>
      </c>
      <c r="E35" s="127">
        <v>819</v>
      </c>
      <c r="F35" s="118">
        <v>7</v>
      </c>
      <c r="G35" s="126">
        <v>5573</v>
      </c>
      <c r="H35" s="127">
        <v>390</v>
      </c>
      <c r="I35" s="118">
        <v>8</v>
      </c>
      <c r="J35" s="126">
        <v>5169</v>
      </c>
      <c r="K35" s="127">
        <v>412</v>
      </c>
      <c r="L35" s="118">
        <v>7.8</v>
      </c>
      <c r="M35" s="126">
        <v>4809</v>
      </c>
      <c r="N35" s="126">
        <v>377</v>
      </c>
      <c r="O35" s="131" t="s">
        <v>174</v>
      </c>
      <c r="P35" s="122" t="s">
        <v>175</v>
      </c>
      <c r="Q35" s="129" t="s">
        <v>19</v>
      </c>
      <c r="R35" s="125">
        <v>11.7</v>
      </c>
      <c r="S35" s="126">
        <v>1357</v>
      </c>
      <c r="T35" s="126">
        <v>159</v>
      </c>
      <c r="U35" s="125">
        <v>7.4</v>
      </c>
      <c r="V35" s="126">
        <v>3759</v>
      </c>
      <c r="W35" s="126">
        <v>277</v>
      </c>
      <c r="X35" s="125">
        <v>6.1</v>
      </c>
      <c r="Y35" s="126">
        <v>10370</v>
      </c>
      <c r="Z35" s="126">
        <v>635</v>
      </c>
      <c r="AA35" s="131" t="s">
        <v>174</v>
      </c>
      <c r="AB35" s="122" t="s">
        <v>175</v>
      </c>
      <c r="AC35" s="129" t="s">
        <v>19</v>
      </c>
    </row>
    <row r="36" spans="1:29">
      <c r="A36" s="130" t="s">
        <v>14</v>
      </c>
      <c r="B36" s="121" t="s">
        <v>12</v>
      </c>
      <c r="C36" s="125">
        <v>8</v>
      </c>
      <c r="D36" s="126">
        <v>5191</v>
      </c>
      <c r="E36" s="127">
        <v>413</v>
      </c>
      <c r="F36" s="118">
        <v>8.6999999999999993</v>
      </c>
      <c r="G36" s="126">
        <v>1729</v>
      </c>
      <c r="H36" s="127">
        <v>150</v>
      </c>
      <c r="I36" s="118">
        <v>11</v>
      </c>
      <c r="J36" s="126">
        <v>1838</v>
      </c>
      <c r="K36" s="127">
        <v>202</v>
      </c>
      <c r="L36" s="118">
        <v>7.4</v>
      </c>
      <c r="M36" s="126">
        <v>1399</v>
      </c>
      <c r="N36" s="126">
        <v>104</v>
      </c>
      <c r="O36" s="131" t="s">
        <v>13</v>
      </c>
      <c r="P36" s="122" t="s">
        <v>176</v>
      </c>
      <c r="Q36" s="123" t="s">
        <v>15</v>
      </c>
      <c r="R36" s="125">
        <v>8.6999999999999993</v>
      </c>
      <c r="S36" s="126">
        <v>562</v>
      </c>
      <c r="T36" s="126">
        <v>49</v>
      </c>
      <c r="U36" s="125">
        <v>10</v>
      </c>
      <c r="V36" s="126">
        <v>1638</v>
      </c>
      <c r="W36" s="126">
        <v>163</v>
      </c>
      <c r="X36" s="125">
        <v>5.9</v>
      </c>
      <c r="Y36" s="126">
        <v>7646</v>
      </c>
      <c r="Z36" s="126">
        <v>453</v>
      </c>
      <c r="AA36" s="131" t="s">
        <v>13</v>
      </c>
      <c r="AB36" s="122" t="s">
        <v>176</v>
      </c>
      <c r="AC36" s="123" t="s">
        <v>15</v>
      </c>
    </row>
    <row r="37" spans="1:29">
      <c r="A37" s="130" t="s">
        <v>10</v>
      </c>
      <c r="B37" s="121" t="s">
        <v>211</v>
      </c>
      <c r="C37" s="125">
        <v>7.8</v>
      </c>
      <c r="D37" s="126">
        <v>6533</v>
      </c>
      <c r="E37" s="127">
        <v>508</v>
      </c>
      <c r="F37" s="118">
        <v>8.4</v>
      </c>
      <c r="G37" s="126">
        <v>2590</v>
      </c>
      <c r="H37" s="127">
        <v>217</v>
      </c>
      <c r="I37" s="118">
        <v>9.8000000000000007</v>
      </c>
      <c r="J37" s="126">
        <v>2580</v>
      </c>
      <c r="K37" s="127">
        <v>253</v>
      </c>
      <c r="L37" s="118">
        <v>7.6</v>
      </c>
      <c r="M37" s="126">
        <v>2331</v>
      </c>
      <c r="N37" s="126">
        <v>177</v>
      </c>
      <c r="O37" s="131" t="s">
        <v>212</v>
      </c>
      <c r="P37" s="134" t="s">
        <v>213</v>
      </c>
      <c r="Q37" s="129" t="s">
        <v>11</v>
      </c>
      <c r="R37" s="125">
        <v>10.7</v>
      </c>
      <c r="S37" s="126">
        <v>729</v>
      </c>
      <c r="T37" s="126">
        <v>78</v>
      </c>
      <c r="U37" s="125">
        <v>8.1</v>
      </c>
      <c r="V37" s="126">
        <v>2504</v>
      </c>
      <c r="W37" s="126">
        <v>204</v>
      </c>
      <c r="X37" s="125">
        <v>7</v>
      </c>
      <c r="Y37" s="126">
        <v>6008</v>
      </c>
      <c r="Z37" s="126">
        <v>419</v>
      </c>
      <c r="AA37" s="131" t="s">
        <v>212</v>
      </c>
      <c r="AB37" s="134" t="s">
        <v>213</v>
      </c>
      <c r="AC37" s="129" t="s">
        <v>11</v>
      </c>
    </row>
    <row r="38" spans="1:29" ht="13.5" thickBot="1">
      <c r="A38" s="136"/>
      <c r="B38" s="137"/>
      <c r="C38" s="213"/>
      <c r="D38" s="140"/>
      <c r="E38" s="141"/>
      <c r="F38" s="214"/>
      <c r="G38" s="140"/>
      <c r="H38" s="141"/>
      <c r="I38" s="214"/>
      <c r="J38" s="140"/>
      <c r="K38" s="141"/>
      <c r="L38" s="215"/>
      <c r="M38" s="139"/>
      <c r="N38" s="140"/>
      <c r="O38" s="142"/>
      <c r="P38" s="143"/>
      <c r="Q38" s="144"/>
      <c r="R38" s="227"/>
      <c r="S38" s="167"/>
      <c r="T38" s="168"/>
      <c r="U38" s="227"/>
      <c r="V38" s="167"/>
      <c r="W38" s="168"/>
      <c r="X38" s="227"/>
      <c r="Y38" s="167"/>
      <c r="Z38" s="168"/>
      <c r="AA38" s="170"/>
      <c r="AB38" s="171"/>
      <c r="AC38" s="172"/>
    </row>
    <row r="39" spans="1:29" ht="13.5" thickTop="1">
      <c r="A39" s="173" t="s">
        <v>217</v>
      </c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174"/>
      <c r="AC39" s="228" t="s">
        <v>218</v>
      </c>
    </row>
    <row r="40" spans="1:29">
      <c r="A40" s="173" t="s">
        <v>219</v>
      </c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6"/>
      <c r="AC40" s="228" t="s">
        <v>220</v>
      </c>
    </row>
    <row r="41" spans="1:29">
      <c r="A41" s="173" t="s">
        <v>221</v>
      </c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6"/>
      <c r="AC41" s="229" t="s">
        <v>222</v>
      </c>
    </row>
    <row r="42" spans="1:29">
      <c r="A42" s="173" t="s">
        <v>223</v>
      </c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6"/>
      <c r="AC42" s="229" t="s">
        <v>224</v>
      </c>
    </row>
    <row r="43" spans="1:29">
      <c r="A43" s="173" t="s">
        <v>225</v>
      </c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6"/>
      <c r="AC43" s="228" t="s">
        <v>226</v>
      </c>
    </row>
    <row r="45" spans="1:29">
      <c r="A45" t="s">
        <v>241</v>
      </c>
      <c r="B45" t="s">
        <v>251</v>
      </c>
      <c r="C45" t="s">
        <v>252</v>
      </c>
      <c r="D45" t="s">
        <v>250</v>
      </c>
    </row>
    <row r="46" spans="1:29">
      <c r="A46" t="s">
        <v>243</v>
      </c>
      <c r="C46" s="256"/>
    </row>
    <row r="47" spans="1:29">
      <c r="A47" t="s">
        <v>244</v>
      </c>
      <c r="C47" s="256"/>
    </row>
    <row r="48" spans="1:29">
      <c r="A48" t="s">
        <v>245</v>
      </c>
      <c r="C48" s="256"/>
    </row>
    <row r="49" spans="1:3">
      <c r="A49" t="s">
        <v>246</v>
      </c>
      <c r="C49" s="256"/>
    </row>
    <row r="50" spans="1:3">
      <c r="A50" t="s">
        <v>247</v>
      </c>
      <c r="C50" s="258"/>
    </row>
    <row r="51" spans="1:3">
      <c r="A51" t="s">
        <v>248</v>
      </c>
      <c r="C51" s="258"/>
    </row>
    <row r="52" spans="1:3">
      <c r="A52" t="s">
        <v>249</v>
      </c>
      <c r="C52" s="25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52"/>
  <sheetViews>
    <sheetView rightToLeft="1" topLeftCell="A11" workbookViewId="0">
      <selection activeCell="B45" sqref="B45"/>
    </sheetView>
  </sheetViews>
  <sheetFormatPr defaultRowHeight="12.75"/>
  <sheetData>
    <row r="1" spans="1:29" ht="15.75">
      <c r="A1" s="176" t="s">
        <v>193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60"/>
      <c r="Q1" s="61" t="s">
        <v>194</v>
      </c>
      <c r="R1" s="59"/>
      <c r="S1" s="59"/>
      <c r="T1" s="59"/>
      <c r="U1" s="59"/>
      <c r="V1" s="59"/>
      <c r="W1" s="59"/>
      <c r="X1" s="59"/>
      <c r="Y1" s="59"/>
      <c r="Z1" s="59"/>
      <c r="AA1" s="59"/>
      <c r="AB1" s="60"/>
      <c r="AC1" s="216" t="s">
        <v>214</v>
      </c>
    </row>
    <row r="2" spans="1:29" ht="15.75" thickBot="1">
      <c r="A2" s="62">
        <v>2017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4"/>
      <c r="P2" s="64"/>
      <c r="Q2" s="65"/>
      <c r="R2" s="145"/>
      <c r="S2" s="145"/>
      <c r="T2" s="145"/>
      <c r="U2" s="145"/>
      <c r="V2" s="217"/>
      <c r="W2" s="145"/>
      <c r="X2" s="145"/>
      <c r="Y2" s="145"/>
      <c r="Z2" s="145"/>
      <c r="AA2" s="146"/>
      <c r="AB2" s="146"/>
      <c r="AC2" s="147"/>
    </row>
    <row r="3" spans="1:29" ht="13.5" thickTop="1">
      <c r="A3" s="177"/>
      <c r="B3" s="177"/>
      <c r="C3" s="178"/>
      <c r="D3" s="179" t="s">
        <v>97</v>
      </c>
      <c r="E3" s="180"/>
      <c r="F3" s="178"/>
      <c r="G3" s="179" t="s">
        <v>98</v>
      </c>
      <c r="H3" s="180"/>
      <c r="I3" s="178"/>
      <c r="J3" s="179" t="s">
        <v>99</v>
      </c>
      <c r="K3" s="180"/>
      <c r="L3" s="181" t="s">
        <v>100</v>
      </c>
      <c r="M3" s="178"/>
      <c r="N3" s="178"/>
      <c r="O3" s="182"/>
      <c r="P3" s="179"/>
      <c r="Q3" s="183"/>
      <c r="R3" s="67" t="s">
        <v>215</v>
      </c>
      <c r="S3" s="68"/>
      <c r="T3" s="68"/>
      <c r="U3" s="67" t="s">
        <v>186</v>
      </c>
      <c r="V3" s="218"/>
      <c r="W3" s="68"/>
      <c r="X3" s="67" t="s">
        <v>187</v>
      </c>
      <c r="Y3" s="68"/>
      <c r="Z3" s="68"/>
      <c r="AA3" s="71"/>
      <c r="AB3" s="72"/>
      <c r="AC3" s="73"/>
    </row>
    <row r="4" spans="1:29">
      <c r="A4" s="177"/>
      <c r="B4" s="177"/>
      <c r="C4" s="184"/>
      <c r="D4" s="185" t="s">
        <v>195</v>
      </c>
      <c r="E4" s="186"/>
      <c r="F4" s="184"/>
      <c r="G4" s="184" t="s">
        <v>196</v>
      </c>
      <c r="H4" s="187"/>
      <c r="I4" s="184"/>
      <c r="J4" s="184" t="s">
        <v>103</v>
      </c>
      <c r="K4" s="187"/>
      <c r="L4" s="188" t="s">
        <v>104</v>
      </c>
      <c r="M4" s="184"/>
      <c r="N4" s="184"/>
      <c r="O4" s="182"/>
      <c r="P4" s="179"/>
      <c r="Q4" s="183"/>
      <c r="R4" s="74" t="s">
        <v>216</v>
      </c>
      <c r="S4" s="75"/>
      <c r="T4" s="75"/>
      <c r="U4" s="74" t="s">
        <v>189</v>
      </c>
      <c r="V4" s="75"/>
      <c r="W4" s="75"/>
      <c r="X4" s="74" t="s">
        <v>190</v>
      </c>
      <c r="Y4" s="75"/>
      <c r="Z4" s="75"/>
      <c r="AA4" s="71"/>
      <c r="AB4" s="72"/>
      <c r="AC4" s="73"/>
    </row>
    <row r="5" spans="1:29">
      <c r="A5" s="189"/>
      <c r="B5" s="173"/>
      <c r="C5" s="190" t="s">
        <v>197</v>
      </c>
      <c r="D5" s="182" t="s">
        <v>198</v>
      </c>
      <c r="E5" s="190" t="s">
        <v>199</v>
      </c>
      <c r="F5" s="190" t="s">
        <v>197</v>
      </c>
      <c r="G5" s="182" t="s">
        <v>198</v>
      </c>
      <c r="H5" s="190" t="s">
        <v>199</v>
      </c>
      <c r="I5" s="190" t="s">
        <v>197</v>
      </c>
      <c r="J5" s="182" t="s">
        <v>198</v>
      </c>
      <c r="K5" s="190" t="s">
        <v>199</v>
      </c>
      <c r="L5" s="190" t="s">
        <v>197</v>
      </c>
      <c r="M5" s="182" t="s">
        <v>198</v>
      </c>
      <c r="N5" s="190" t="s">
        <v>199</v>
      </c>
      <c r="O5" s="173"/>
      <c r="P5" s="191"/>
      <c r="Q5" s="173"/>
      <c r="R5" s="219" t="s">
        <v>197</v>
      </c>
      <c r="S5" s="71" t="s">
        <v>198</v>
      </c>
      <c r="T5" s="219" t="s">
        <v>199</v>
      </c>
      <c r="U5" s="219" t="s">
        <v>197</v>
      </c>
      <c r="V5" s="71" t="s">
        <v>198</v>
      </c>
      <c r="W5" s="219" t="s">
        <v>199</v>
      </c>
      <c r="X5" s="219" t="s">
        <v>197</v>
      </c>
      <c r="Y5" s="71" t="s">
        <v>198</v>
      </c>
      <c r="Z5" s="219" t="s">
        <v>199</v>
      </c>
      <c r="AA5" s="71"/>
      <c r="AB5" s="72"/>
      <c r="AC5" s="73"/>
    </row>
    <row r="6" spans="1:29">
      <c r="A6" s="189"/>
      <c r="B6" s="189"/>
      <c r="C6" s="190" t="s">
        <v>199</v>
      </c>
      <c r="D6" s="192" t="s">
        <v>200</v>
      </c>
      <c r="E6" s="182" t="s">
        <v>198</v>
      </c>
      <c r="F6" s="190" t="s">
        <v>199</v>
      </c>
      <c r="G6" s="192" t="s">
        <v>200</v>
      </c>
      <c r="H6" s="182" t="s">
        <v>198</v>
      </c>
      <c r="I6" s="190" t="s">
        <v>199</v>
      </c>
      <c r="J6" s="192" t="s">
        <v>200</v>
      </c>
      <c r="K6" s="182" t="s">
        <v>198</v>
      </c>
      <c r="L6" s="190" t="s">
        <v>199</v>
      </c>
      <c r="M6" s="192" t="s">
        <v>200</v>
      </c>
      <c r="N6" s="182" t="s">
        <v>198</v>
      </c>
      <c r="O6" s="182"/>
      <c r="P6" s="179"/>
      <c r="Q6" s="183"/>
      <c r="R6" s="219" t="s">
        <v>199</v>
      </c>
      <c r="S6" s="220" t="s">
        <v>200</v>
      </c>
      <c r="T6" s="71" t="s">
        <v>198</v>
      </c>
      <c r="U6" s="219" t="s">
        <v>199</v>
      </c>
      <c r="V6" s="220" t="s">
        <v>200</v>
      </c>
      <c r="W6" s="71" t="s">
        <v>198</v>
      </c>
      <c r="X6" s="219" t="s">
        <v>199</v>
      </c>
      <c r="Y6" s="220" t="s">
        <v>200</v>
      </c>
      <c r="Z6" s="71" t="s">
        <v>198</v>
      </c>
      <c r="AA6" s="71"/>
      <c r="AB6" s="72"/>
      <c r="AC6" s="73"/>
    </row>
    <row r="7" spans="1:29">
      <c r="A7" s="189" t="s">
        <v>110</v>
      </c>
      <c r="B7" s="189" t="s">
        <v>111</v>
      </c>
      <c r="C7" s="190" t="s">
        <v>201</v>
      </c>
      <c r="D7" s="173"/>
      <c r="E7" s="193"/>
      <c r="F7" s="190" t="s">
        <v>201</v>
      </c>
      <c r="G7" s="173"/>
      <c r="H7" s="193"/>
      <c r="I7" s="190" t="s">
        <v>201</v>
      </c>
      <c r="J7" s="173"/>
      <c r="K7" s="193"/>
      <c r="L7" s="190" t="s">
        <v>201</v>
      </c>
      <c r="M7" s="173"/>
      <c r="N7" s="193"/>
      <c r="O7" s="182" t="s">
        <v>113</v>
      </c>
      <c r="P7" s="179" t="s">
        <v>114</v>
      </c>
      <c r="Q7" s="183" t="s">
        <v>92</v>
      </c>
      <c r="R7" s="219" t="s">
        <v>201</v>
      </c>
      <c r="S7" s="93"/>
      <c r="T7" s="94"/>
      <c r="U7" s="219" t="s">
        <v>201</v>
      </c>
      <c r="V7" s="93"/>
      <c r="W7" s="94"/>
      <c r="X7" s="219" t="s">
        <v>201</v>
      </c>
      <c r="Y7" s="93"/>
      <c r="Z7" s="94"/>
      <c r="AA7" s="71" t="s">
        <v>113</v>
      </c>
      <c r="AB7" s="72" t="s">
        <v>114</v>
      </c>
      <c r="AC7" s="73" t="s">
        <v>92</v>
      </c>
    </row>
    <row r="8" spans="1:29">
      <c r="A8" s="189" t="s">
        <v>115</v>
      </c>
      <c r="B8" s="177"/>
      <c r="C8" s="190" t="s">
        <v>200</v>
      </c>
      <c r="D8" s="192"/>
      <c r="E8" s="190"/>
      <c r="F8" s="190" t="s">
        <v>200</v>
      </c>
      <c r="G8" s="192"/>
      <c r="H8" s="190"/>
      <c r="I8" s="190" t="s">
        <v>200</v>
      </c>
      <c r="J8" s="192"/>
      <c r="K8" s="190"/>
      <c r="L8" s="190" t="s">
        <v>200</v>
      </c>
      <c r="M8" s="192"/>
      <c r="N8" s="190"/>
      <c r="O8" s="182"/>
      <c r="P8" s="179" t="s">
        <v>117</v>
      </c>
      <c r="Q8" s="183" t="s">
        <v>118</v>
      </c>
      <c r="R8" s="219" t="s">
        <v>200</v>
      </c>
      <c r="S8" s="220"/>
      <c r="T8" s="219"/>
      <c r="U8" s="219" t="s">
        <v>200</v>
      </c>
      <c r="V8" s="220"/>
      <c r="W8" s="219"/>
      <c r="X8" s="219" t="s">
        <v>200</v>
      </c>
      <c r="Y8" s="220"/>
      <c r="Z8" s="219"/>
      <c r="AA8" s="71"/>
      <c r="AB8" s="72" t="s">
        <v>117</v>
      </c>
      <c r="AC8" s="73" t="s">
        <v>118</v>
      </c>
    </row>
    <row r="9" spans="1:29">
      <c r="A9" s="173"/>
      <c r="B9" s="193"/>
      <c r="C9" s="195" t="s">
        <v>202</v>
      </c>
      <c r="D9" s="182"/>
      <c r="E9" s="190"/>
      <c r="F9" s="195" t="s">
        <v>202</v>
      </c>
      <c r="G9" s="182"/>
      <c r="H9" s="190"/>
      <c r="I9" s="195" t="s">
        <v>202</v>
      </c>
      <c r="J9" s="182"/>
      <c r="K9" s="190"/>
      <c r="L9" s="195" t="s">
        <v>202</v>
      </c>
      <c r="M9" s="182"/>
      <c r="N9" s="190"/>
      <c r="O9" s="182"/>
      <c r="P9" s="179"/>
      <c r="Q9" s="183" t="s">
        <v>121</v>
      </c>
      <c r="R9" s="221" t="s">
        <v>202</v>
      </c>
      <c r="S9" s="71"/>
      <c r="T9" s="219"/>
      <c r="U9" s="221" t="s">
        <v>202</v>
      </c>
      <c r="V9" s="71"/>
      <c r="W9" s="219"/>
      <c r="X9" s="221" t="s">
        <v>202</v>
      </c>
      <c r="Y9" s="71"/>
      <c r="Z9" s="219"/>
      <c r="AA9" s="71"/>
      <c r="AB9" s="72"/>
      <c r="AC9" s="183" t="s">
        <v>121</v>
      </c>
    </row>
    <row r="10" spans="1:29">
      <c r="A10" s="173"/>
      <c r="B10" s="193"/>
      <c r="C10" s="182" t="s">
        <v>203</v>
      </c>
      <c r="D10" s="173"/>
      <c r="E10" s="193"/>
      <c r="F10" s="182" t="s">
        <v>203</v>
      </c>
      <c r="G10" s="173"/>
      <c r="H10" s="193"/>
      <c r="I10" s="182" t="s">
        <v>203</v>
      </c>
      <c r="J10" s="173"/>
      <c r="K10" s="193"/>
      <c r="L10" s="182" t="s">
        <v>203</v>
      </c>
      <c r="M10" s="173"/>
      <c r="N10" s="193"/>
      <c r="O10" s="173"/>
      <c r="P10" s="191"/>
      <c r="Q10" s="196"/>
      <c r="R10" s="71" t="s">
        <v>203</v>
      </c>
      <c r="S10" s="93"/>
      <c r="T10" s="94"/>
      <c r="U10" s="71" t="s">
        <v>203</v>
      </c>
      <c r="V10" s="93"/>
      <c r="W10" s="94"/>
      <c r="X10" s="71" t="s">
        <v>203</v>
      </c>
      <c r="Y10" s="93"/>
      <c r="Z10" s="94"/>
      <c r="AA10" s="94"/>
      <c r="AB10" s="98"/>
      <c r="AC10" s="99"/>
    </row>
    <row r="11" spans="1:29">
      <c r="A11" s="173"/>
      <c r="B11" s="193"/>
      <c r="C11" s="182" t="s">
        <v>204</v>
      </c>
      <c r="D11" s="182"/>
      <c r="E11" s="173"/>
      <c r="F11" s="182" t="s">
        <v>204</v>
      </c>
      <c r="G11" s="182"/>
      <c r="H11" s="173"/>
      <c r="I11" s="182" t="s">
        <v>204</v>
      </c>
      <c r="J11" s="182"/>
      <c r="K11" s="173"/>
      <c r="L11" s="182" t="s">
        <v>204</v>
      </c>
      <c r="M11" s="182"/>
      <c r="N11" s="173"/>
      <c r="O11" s="193"/>
      <c r="P11" s="191"/>
      <c r="Q11" s="196"/>
      <c r="R11" s="71" t="s">
        <v>204</v>
      </c>
      <c r="S11" s="71"/>
      <c r="T11" s="93"/>
      <c r="U11" s="71" t="s">
        <v>204</v>
      </c>
      <c r="V11" s="71"/>
      <c r="W11" s="93"/>
      <c r="X11" s="71" t="s">
        <v>204</v>
      </c>
      <c r="Y11" s="71"/>
      <c r="Z11" s="93"/>
      <c r="AA11" s="94"/>
      <c r="AB11" s="98"/>
      <c r="AC11" s="99"/>
    </row>
    <row r="12" spans="1:29">
      <c r="A12" s="177"/>
      <c r="B12" s="177"/>
      <c r="C12" s="195" t="s">
        <v>205</v>
      </c>
      <c r="D12" s="182" t="s">
        <v>206</v>
      </c>
      <c r="E12" s="190"/>
      <c r="F12" s="195" t="s">
        <v>205</v>
      </c>
      <c r="G12" s="182" t="s">
        <v>206</v>
      </c>
      <c r="H12" s="190"/>
      <c r="I12" s="195" t="s">
        <v>205</v>
      </c>
      <c r="J12" s="182" t="s">
        <v>206</v>
      </c>
      <c r="K12" s="190"/>
      <c r="L12" s="195" t="s">
        <v>205</v>
      </c>
      <c r="M12" s="182" t="s">
        <v>206</v>
      </c>
      <c r="N12" s="190"/>
      <c r="O12" s="173"/>
      <c r="P12" s="191"/>
      <c r="Q12" s="196"/>
      <c r="R12" s="221" t="s">
        <v>205</v>
      </c>
      <c r="S12" s="71" t="s">
        <v>206</v>
      </c>
      <c r="T12" s="219"/>
      <c r="U12" s="221" t="s">
        <v>205</v>
      </c>
      <c r="V12" s="71" t="s">
        <v>206</v>
      </c>
      <c r="W12" s="219"/>
      <c r="X12" s="221" t="s">
        <v>205</v>
      </c>
      <c r="Y12" s="71" t="s">
        <v>206</v>
      </c>
      <c r="Z12" s="219"/>
      <c r="AA12" s="93"/>
      <c r="AB12" s="98"/>
      <c r="AC12" s="99"/>
    </row>
    <row r="13" spans="1:29">
      <c r="A13" s="177"/>
      <c r="B13" s="177"/>
      <c r="C13" s="195" t="s">
        <v>207</v>
      </c>
      <c r="D13" s="182" t="s">
        <v>207</v>
      </c>
      <c r="E13" s="182" t="s">
        <v>208</v>
      </c>
      <c r="F13" s="195" t="s">
        <v>207</v>
      </c>
      <c r="G13" s="182" t="s">
        <v>207</v>
      </c>
      <c r="H13" s="182" t="s">
        <v>208</v>
      </c>
      <c r="I13" s="195" t="s">
        <v>207</v>
      </c>
      <c r="J13" s="182" t="s">
        <v>207</v>
      </c>
      <c r="K13" s="182" t="s">
        <v>208</v>
      </c>
      <c r="L13" s="195" t="s">
        <v>207</v>
      </c>
      <c r="M13" s="182" t="s">
        <v>207</v>
      </c>
      <c r="N13" s="182" t="s">
        <v>208</v>
      </c>
      <c r="O13" s="182"/>
      <c r="P13" s="179"/>
      <c r="Q13" s="183"/>
      <c r="R13" s="221" t="s">
        <v>207</v>
      </c>
      <c r="S13" s="71" t="s">
        <v>207</v>
      </c>
      <c r="T13" s="71" t="s">
        <v>208</v>
      </c>
      <c r="U13" s="221" t="s">
        <v>207</v>
      </c>
      <c r="V13" s="71" t="s">
        <v>207</v>
      </c>
      <c r="W13" s="71" t="s">
        <v>208</v>
      </c>
      <c r="X13" s="221" t="s">
        <v>207</v>
      </c>
      <c r="Y13" s="71" t="s">
        <v>207</v>
      </c>
      <c r="Z13" s="71" t="s">
        <v>208</v>
      </c>
      <c r="AA13" s="71"/>
      <c r="AB13" s="72"/>
      <c r="AC13" s="73"/>
    </row>
    <row r="14" spans="1:29">
      <c r="A14" s="197"/>
      <c r="B14" s="197"/>
      <c r="C14" s="198" t="s">
        <v>209</v>
      </c>
      <c r="D14" s="198" t="s">
        <v>209</v>
      </c>
      <c r="E14" s="199" t="s">
        <v>210</v>
      </c>
      <c r="F14" s="198" t="s">
        <v>209</v>
      </c>
      <c r="G14" s="198" t="s">
        <v>209</v>
      </c>
      <c r="H14" s="199" t="s">
        <v>210</v>
      </c>
      <c r="I14" s="198" t="s">
        <v>209</v>
      </c>
      <c r="J14" s="198" t="s">
        <v>209</v>
      </c>
      <c r="K14" s="199" t="s">
        <v>210</v>
      </c>
      <c r="L14" s="198" t="s">
        <v>209</v>
      </c>
      <c r="M14" s="198" t="s">
        <v>209</v>
      </c>
      <c r="N14" s="199" t="s">
        <v>210</v>
      </c>
      <c r="O14" s="200"/>
      <c r="P14" s="197"/>
      <c r="Q14" s="201"/>
      <c r="R14" s="223" t="s">
        <v>209</v>
      </c>
      <c r="S14" s="223" t="s">
        <v>209</v>
      </c>
      <c r="T14" s="224" t="s">
        <v>210</v>
      </c>
      <c r="U14" s="223" t="s">
        <v>209</v>
      </c>
      <c r="V14" s="223" t="s">
        <v>209</v>
      </c>
      <c r="W14" s="224" t="s">
        <v>210</v>
      </c>
      <c r="X14" s="223" t="s">
        <v>209</v>
      </c>
      <c r="Y14" s="223" t="s">
        <v>209</v>
      </c>
      <c r="Z14" s="224" t="s">
        <v>210</v>
      </c>
      <c r="AA14" s="101"/>
      <c r="AB14" s="105"/>
      <c r="AC14" s="106"/>
    </row>
    <row r="15" spans="1:29">
      <c r="A15" s="202"/>
      <c r="B15" s="108" t="s">
        <v>127</v>
      </c>
      <c r="C15" s="109">
        <v>8.6999999999999993</v>
      </c>
      <c r="D15" s="203">
        <v>159699</v>
      </c>
      <c r="E15" s="204">
        <v>13936</v>
      </c>
      <c r="F15" s="205">
        <v>9.1999999999999993</v>
      </c>
      <c r="G15" s="206">
        <v>64769</v>
      </c>
      <c r="H15" s="203">
        <v>5961</v>
      </c>
      <c r="I15" s="207">
        <v>9.8000000000000007</v>
      </c>
      <c r="J15" s="203">
        <v>83295</v>
      </c>
      <c r="K15" s="208">
        <v>8144</v>
      </c>
      <c r="L15" s="209">
        <v>9.4</v>
      </c>
      <c r="M15" s="204">
        <v>49818</v>
      </c>
      <c r="N15" s="112">
        <v>4696</v>
      </c>
      <c r="O15" s="210" t="s">
        <v>128</v>
      </c>
      <c r="P15" s="114"/>
      <c r="Q15" s="115"/>
      <c r="R15" s="207">
        <v>10</v>
      </c>
      <c r="S15" s="149">
        <v>15948</v>
      </c>
      <c r="T15" s="151">
        <v>1600</v>
      </c>
      <c r="U15" s="207">
        <v>10.1</v>
      </c>
      <c r="V15" s="149">
        <v>57208</v>
      </c>
      <c r="W15" s="151">
        <v>5801</v>
      </c>
      <c r="X15" s="207">
        <v>7.8</v>
      </c>
      <c r="Y15" s="149">
        <v>151224</v>
      </c>
      <c r="Z15" s="151">
        <v>11796</v>
      </c>
      <c r="AA15" s="225" t="s">
        <v>128</v>
      </c>
      <c r="AB15" s="114"/>
      <c r="AC15" s="115"/>
    </row>
    <row r="16" spans="1:29">
      <c r="A16" s="116" t="s">
        <v>84</v>
      </c>
      <c r="B16" s="117" t="s">
        <v>82</v>
      </c>
      <c r="C16" s="211">
        <v>3.5</v>
      </c>
      <c r="D16" s="126">
        <v>2901</v>
      </c>
      <c r="E16" s="120">
        <v>102</v>
      </c>
      <c r="F16" s="211">
        <v>5.2</v>
      </c>
      <c r="G16" s="126">
        <v>1054</v>
      </c>
      <c r="H16" s="120">
        <v>55</v>
      </c>
      <c r="I16" s="211">
        <v>4.2</v>
      </c>
      <c r="J16" s="126">
        <v>6216</v>
      </c>
      <c r="K16" s="120">
        <v>260</v>
      </c>
      <c r="L16" s="118" t="s">
        <v>139</v>
      </c>
      <c r="M16" s="119" t="s">
        <v>139</v>
      </c>
      <c r="N16" s="126" t="s">
        <v>139</v>
      </c>
      <c r="O16" s="121" t="s">
        <v>83</v>
      </c>
      <c r="P16" s="122" t="s">
        <v>129</v>
      </c>
      <c r="Q16" s="123" t="s">
        <v>85</v>
      </c>
      <c r="R16" s="118" t="s">
        <v>139</v>
      </c>
      <c r="S16" s="119" t="s">
        <v>139</v>
      </c>
      <c r="T16" s="126" t="s">
        <v>139</v>
      </c>
      <c r="U16" s="125">
        <v>4.0999999999999996</v>
      </c>
      <c r="V16" s="119">
        <v>3557</v>
      </c>
      <c r="W16" s="126">
        <v>147</v>
      </c>
      <c r="X16" s="125">
        <v>6.1</v>
      </c>
      <c r="Y16" s="119">
        <v>264</v>
      </c>
      <c r="Z16" s="126">
        <v>16</v>
      </c>
      <c r="AA16" s="121" t="s">
        <v>83</v>
      </c>
      <c r="AB16" s="122" t="s">
        <v>129</v>
      </c>
      <c r="AC16" s="123" t="s">
        <v>85</v>
      </c>
    </row>
    <row r="17" spans="1:29" ht="36">
      <c r="A17" s="124" t="s">
        <v>80</v>
      </c>
      <c r="B17" s="121" t="s">
        <v>130</v>
      </c>
      <c r="C17" s="125">
        <v>5</v>
      </c>
      <c r="D17" s="126">
        <v>6026</v>
      </c>
      <c r="E17" s="127">
        <v>304</v>
      </c>
      <c r="F17" s="118">
        <v>6.7</v>
      </c>
      <c r="G17" s="126">
        <v>3060</v>
      </c>
      <c r="H17" s="127">
        <v>205</v>
      </c>
      <c r="I17" s="118">
        <v>6.6</v>
      </c>
      <c r="J17" s="126">
        <v>4372</v>
      </c>
      <c r="K17" s="127">
        <v>287</v>
      </c>
      <c r="L17" s="118">
        <v>5.8</v>
      </c>
      <c r="M17" s="126">
        <v>1657</v>
      </c>
      <c r="N17" s="126">
        <v>96</v>
      </c>
      <c r="O17" s="128" t="s">
        <v>131</v>
      </c>
      <c r="P17" s="122" t="s">
        <v>132</v>
      </c>
      <c r="Q17" s="123" t="s">
        <v>133</v>
      </c>
      <c r="R17" s="125">
        <v>6.8</v>
      </c>
      <c r="S17" s="126">
        <v>725</v>
      </c>
      <c r="T17" s="126">
        <v>49</v>
      </c>
      <c r="U17" s="125">
        <v>6.8</v>
      </c>
      <c r="V17" s="126">
        <v>2459</v>
      </c>
      <c r="W17" s="126">
        <v>167</v>
      </c>
      <c r="X17" s="125">
        <v>4.8</v>
      </c>
      <c r="Y17" s="126">
        <v>5797</v>
      </c>
      <c r="Z17" s="126">
        <v>277</v>
      </c>
      <c r="AA17" s="128" t="s">
        <v>131</v>
      </c>
      <c r="AB17" s="122" t="s">
        <v>132</v>
      </c>
      <c r="AC17" s="123" t="s">
        <v>133</v>
      </c>
    </row>
    <row r="18" spans="1:29">
      <c r="A18" s="130" t="s">
        <v>76</v>
      </c>
      <c r="B18" s="121" t="s">
        <v>134</v>
      </c>
      <c r="C18" s="125"/>
      <c r="D18" s="126"/>
      <c r="E18" s="127"/>
      <c r="F18" s="118"/>
      <c r="G18" s="126"/>
      <c r="H18" s="127"/>
      <c r="I18" s="118"/>
      <c r="J18" s="126"/>
      <c r="K18" s="127"/>
      <c r="L18" s="118"/>
      <c r="M18" s="126"/>
      <c r="N18" s="126"/>
      <c r="O18" s="131" t="s">
        <v>135</v>
      </c>
      <c r="P18" s="122" t="s">
        <v>136</v>
      </c>
      <c r="Q18" s="132" t="s">
        <v>137</v>
      </c>
      <c r="R18" s="125"/>
      <c r="S18" s="126"/>
      <c r="T18" s="126"/>
      <c r="U18" s="125"/>
      <c r="V18" s="126"/>
      <c r="W18" s="126"/>
      <c r="X18" s="125"/>
      <c r="Y18" s="126"/>
      <c r="Z18" s="126"/>
      <c r="AA18" s="131" t="s">
        <v>135</v>
      </c>
      <c r="AB18" s="122" t="s">
        <v>136</v>
      </c>
      <c r="AC18" s="123" t="s">
        <v>137</v>
      </c>
    </row>
    <row r="19" spans="1:29">
      <c r="A19" s="130"/>
      <c r="B19" s="121" t="s">
        <v>138</v>
      </c>
      <c r="C19" s="125">
        <v>9.6</v>
      </c>
      <c r="D19" s="126">
        <v>397</v>
      </c>
      <c r="E19" s="127">
        <v>38</v>
      </c>
      <c r="F19" s="118">
        <v>5.8</v>
      </c>
      <c r="G19" s="126">
        <v>172</v>
      </c>
      <c r="H19" s="127">
        <v>10</v>
      </c>
      <c r="I19" s="118">
        <v>7.1</v>
      </c>
      <c r="J19" s="126">
        <v>397</v>
      </c>
      <c r="K19" s="127">
        <v>28</v>
      </c>
      <c r="L19" s="118" t="s">
        <v>139</v>
      </c>
      <c r="M19" s="126" t="s">
        <v>139</v>
      </c>
      <c r="N19" s="126" t="s">
        <v>139</v>
      </c>
      <c r="O19" s="131" t="s">
        <v>140</v>
      </c>
      <c r="P19" s="122"/>
      <c r="Q19" s="132"/>
      <c r="R19" s="125" t="s">
        <v>139</v>
      </c>
      <c r="S19" s="126" t="s">
        <v>139</v>
      </c>
      <c r="T19" s="126" t="s">
        <v>139</v>
      </c>
      <c r="U19" s="125">
        <v>7.4</v>
      </c>
      <c r="V19" s="126">
        <v>243</v>
      </c>
      <c r="W19" s="126">
        <v>18</v>
      </c>
      <c r="X19" s="125">
        <v>9.1</v>
      </c>
      <c r="Y19" s="126">
        <v>197</v>
      </c>
      <c r="Z19" s="126">
        <v>18</v>
      </c>
      <c r="AA19" s="131" t="s">
        <v>140</v>
      </c>
      <c r="AB19" s="122"/>
      <c r="AC19" s="123"/>
    </row>
    <row r="20" spans="1:29">
      <c r="A20" s="130" t="s">
        <v>72</v>
      </c>
      <c r="B20" s="121" t="s">
        <v>70</v>
      </c>
      <c r="C20" s="212">
        <v>9.3000000000000007</v>
      </c>
      <c r="D20" s="126">
        <v>17026</v>
      </c>
      <c r="E20" s="120">
        <v>1589</v>
      </c>
      <c r="F20" s="211">
        <v>11.4</v>
      </c>
      <c r="G20" s="126">
        <v>7981</v>
      </c>
      <c r="H20" s="120">
        <v>907</v>
      </c>
      <c r="I20" s="211">
        <v>12.8</v>
      </c>
      <c r="J20" s="126">
        <v>14448</v>
      </c>
      <c r="K20" s="120">
        <v>1849</v>
      </c>
      <c r="L20" s="118">
        <v>14</v>
      </c>
      <c r="M20" s="119">
        <v>5264</v>
      </c>
      <c r="N20" s="126">
        <v>739</v>
      </c>
      <c r="O20" s="121" t="s">
        <v>71</v>
      </c>
      <c r="P20" s="122" t="s">
        <v>141</v>
      </c>
      <c r="Q20" s="132" t="s">
        <v>73</v>
      </c>
      <c r="R20" s="125">
        <v>10.4</v>
      </c>
      <c r="S20" s="126">
        <v>1819</v>
      </c>
      <c r="T20" s="126">
        <v>189</v>
      </c>
      <c r="U20" s="125">
        <v>12.9</v>
      </c>
      <c r="V20" s="126">
        <v>8046</v>
      </c>
      <c r="W20" s="126">
        <v>1040</v>
      </c>
      <c r="X20" s="125">
        <v>8</v>
      </c>
      <c r="Y20" s="126">
        <v>9446</v>
      </c>
      <c r="Z20" s="126">
        <v>751</v>
      </c>
      <c r="AA20" s="121" t="s">
        <v>71</v>
      </c>
      <c r="AB20" s="122" t="s">
        <v>141</v>
      </c>
      <c r="AC20" s="123" t="s">
        <v>73</v>
      </c>
    </row>
    <row r="21" spans="1:29">
      <c r="A21" s="130" t="s">
        <v>68</v>
      </c>
      <c r="B21" s="121" t="s">
        <v>142</v>
      </c>
      <c r="C21" s="212"/>
      <c r="D21" s="126"/>
      <c r="E21" s="120"/>
      <c r="F21" s="211"/>
      <c r="G21" s="126"/>
      <c r="H21" s="120"/>
      <c r="I21" s="211"/>
      <c r="J21" s="126"/>
      <c r="K21" s="120"/>
      <c r="L21" s="118"/>
      <c r="M21" s="119"/>
      <c r="N21" s="126"/>
      <c r="O21" s="121" t="s">
        <v>143</v>
      </c>
      <c r="P21" s="122" t="s">
        <v>144</v>
      </c>
      <c r="Q21" s="132" t="s">
        <v>69</v>
      </c>
      <c r="R21" s="125"/>
      <c r="S21" s="119"/>
      <c r="T21" s="126"/>
      <c r="U21" s="125"/>
      <c r="V21" s="119"/>
      <c r="W21" s="126"/>
      <c r="X21" s="125"/>
      <c r="Y21" s="119"/>
      <c r="Z21" s="126"/>
      <c r="AA21" s="121" t="s">
        <v>143</v>
      </c>
      <c r="AB21" s="122" t="s">
        <v>144</v>
      </c>
      <c r="AC21" s="123" t="s">
        <v>69</v>
      </c>
    </row>
    <row r="22" spans="1:29">
      <c r="A22" s="130"/>
      <c r="B22" s="121" t="s">
        <v>145</v>
      </c>
      <c r="C22" s="212">
        <v>8.5</v>
      </c>
      <c r="D22" s="126">
        <v>24964</v>
      </c>
      <c r="E22" s="120">
        <v>2124</v>
      </c>
      <c r="F22" s="211">
        <v>9.3000000000000007</v>
      </c>
      <c r="G22" s="126">
        <v>11467</v>
      </c>
      <c r="H22" s="120">
        <v>1064</v>
      </c>
      <c r="I22" s="211">
        <v>10</v>
      </c>
      <c r="J22" s="126">
        <v>16224</v>
      </c>
      <c r="K22" s="120">
        <v>1626</v>
      </c>
      <c r="L22" s="118">
        <v>9</v>
      </c>
      <c r="M22" s="119">
        <v>8113</v>
      </c>
      <c r="N22" s="126">
        <v>733</v>
      </c>
      <c r="O22" s="121" t="s">
        <v>146</v>
      </c>
      <c r="P22" s="122"/>
      <c r="Q22" s="132"/>
      <c r="R22" s="125">
        <v>9.3000000000000007</v>
      </c>
      <c r="S22" s="119">
        <v>2099</v>
      </c>
      <c r="T22" s="126">
        <v>195</v>
      </c>
      <c r="U22" s="125">
        <v>10.5</v>
      </c>
      <c r="V22" s="119">
        <v>9680</v>
      </c>
      <c r="W22" s="126">
        <v>1015</v>
      </c>
      <c r="X22" s="125">
        <v>7.4</v>
      </c>
      <c r="Y22" s="119">
        <v>22928</v>
      </c>
      <c r="Z22" s="126">
        <v>1707</v>
      </c>
      <c r="AA22" s="121" t="s">
        <v>146</v>
      </c>
      <c r="AB22" s="122"/>
      <c r="AC22" s="123"/>
    </row>
    <row r="23" spans="1:29">
      <c r="A23" s="130" t="s">
        <v>56</v>
      </c>
      <c r="B23" s="121" t="s">
        <v>147</v>
      </c>
      <c r="C23" s="125"/>
      <c r="D23" s="126"/>
      <c r="E23" s="127"/>
      <c r="F23" s="118"/>
      <c r="G23" s="126"/>
      <c r="H23" s="127"/>
      <c r="I23" s="118"/>
      <c r="J23" s="126"/>
      <c r="K23" s="127"/>
      <c r="L23" s="118"/>
      <c r="M23" s="126"/>
      <c r="N23" s="126"/>
      <c r="O23" s="121" t="s">
        <v>148</v>
      </c>
      <c r="P23" s="122" t="s">
        <v>149</v>
      </c>
      <c r="Q23" s="123" t="s">
        <v>57</v>
      </c>
      <c r="R23" s="226"/>
      <c r="S23" s="158"/>
      <c r="T23" s="158"/>
      <c r="U23" s="226"/>
      <c r="V23" s="158"/>
      <c r="W23" s="158"/>
      <c r="X23" s="226"/>
      <c r="Y23" s="158"/>
      <c r="Z23" s="158"/>
      <c r="AA23" s="121" t="s">
        <v>148</v>
      </c>
      <c r="AB23" s="122" t="s">
        <v>149</v>
      </c>
      <c r="AC23" s="161" t="s">
        <v>57</v>
      </c>
    </row>
    <row r="24" spans="1:29">
      <c r="A24" s="130"/>
      <c r="B24" s="121" t="s">
        <v>150</v>
      </c>
      <c r="C24" s="212">
        <v>8.8000000000000007</v>
      </c>
      <c r="D24" s="126">
        <v>10641</v>
      </c>
      <c r="E24" s="120">
        <v>932</v>
      </c>
      <c r="F24" s="211">
        <v>9.9</v>
      </c>
      <c r="G24" s="126">
        <v>3660</v>
      </c>
      <c r="H24" s="120">
        <v>363</v>
      </c>
      <c r="I24" s="211">
        <v>9.8000000000000007</v>
      </c>
      <c r="J24" s="126">
        <v>5461</v>
      </c>
      <c r="K24" s="120">
        <v>535</v>
      </c>
      <c r="L24" s="118">
        <v>10.1</v>
      </c>
      <c r="M24" s="119">
        <v>4607</v>
      </c>
      <c r="N24" s="126">
        <v>464</v>
      </c>
      <c r="O24" s="121" t="s">
        <v>151</v>
      </c>
      <c r="P24" s="122"/>
      <c r="Q24" s="123"/>
      <c r="R24" s="125">
        <v>9.3000000000000007</v>
      </c>
      <c r="S24" s="119">
        <v>937</v>
      </c>
      <c r="T24" s="126">
        <v>87</v>
      </c>
      <c r="U24" s="125">
        <v>9.9</v>
      </c>
      <c r="V24" s="119">
        <v>5799</v>
      </c>
      <c r="W24" s="126">
        <v>577</v>
      </c>
      <c r="X24" s="125">
        <v>6.8</v>
      </c>
      <c r="Y24" s="119">
        <v>7613</v>
      </c>
      <c r="Z24" s="126">
        <v>514</v>
      </c>
      <c r="AA24" s="121" t="s">
        <v>151</v>
      </c>
      <c r="AB24" s="122"/>
      <c r="AC24" s="123"/>
    </row>
    <row r="25" spans="1:29">
      <c r="A25" s="130" t="s">
        <v>49</v>
      </c>
      <c r="B25" s="121" t="s">
        <v>47</v>
      </c>
      <c r="C25" s="125">
        <v>13.6</v>
      </c>
      <c r="D25" s="126">
        <v>5620</v>
      </c>
      <c r="E25" s="127">
        <v>765</v>
      </c>
      <c r="F25" s="118">
        <v>15.5</v>
      </c>
      <c r="G25" s="126">
        <v>2929</v>
      </c>
      <c r="H25" s="127">
        <v>455</v>
      </c>
      <c r="I25" s="118">
        <v>12.7</v>
      </c>
      <c r="J25" s="126">
        <v>4890</v>
      </c>
      <c r="K25" s="127">
        <v>619</v>
      </c>
      <c r="L25" s="118">
        <v>12.5</v>
      </c>
      <c r="M25" s="126">
        <v>2239</v>
      </c>
      <c r="N25" s="126">
        <v>280</v>
      </c>
      <c r="O25" s="121" t="s">
        <v>48</v>
      </c>
      <c r="P25" s="122" t="s">
        <v>152</v>
      </c>
      <c r="Q25" s="123" t="s">
        <v>50</v>
      </c>
      <c r="R25" s="125">
        <v>15.2</v>
      </c>
      <c r="S25" s="126">
        <v>506</v>
      </c>
      <c r="T25" s="126">
        <v>77</v>
      </c>
      <c r="U25" s="125">
        <v>14.7</v>
      </c>
      <c r="V25" s="126">
        <v>3011</v>
      </c>
      <c r="W25" s="126">
        <v>444</v>
      </c>
      <c r="X25" s="125">
        <v>12.5</v>
      </c>
      <c r="Y25" s="126">
        <v>5894</v>
      </c>
      <c r="Z25" s="126">
        <v>739</v>
      </c>
      <c r="AA25" s="121" t="s">
        <v>48</v>
      </c>
      <c r="AB25" s="122" t="s">
        <v>152</v>
      </c>
      <c r="AC25" s="123" t="s">
        <v>50</v>
      </c>
    </row>
    <row r="26" spans="1:29">
      <c r="A26" s="130" t="s">
        <v>45</v>
      </c>
      <c r="B26" s="121" t="s">
        <v>43</v>
      </c>
      <c r="C26" s="125">
        <v>11.3</v>
      </c>
      <c r="D26" s="126">
        <v>7193</v>
      </c>
      <c r="E26" s="127">
        <v>813</v>
      </c>
      <c r="F26" s="118">
        <v>10.8</v>
      </c>
      <c r="G26" s="126">
        <v>1851</v>
      </c>
      <c r="H26" s="127">
        <v>200</v>
      </c>
      <c r="I26" s="118">
        <v>9.1</v>
      </c>
      <c r="J26" s="126">
        <v>1235</v>
      </c>
      <c r="K26" s="127">
        <v>112</v>
      </c>
      <c r="L26" s="118">
        <v>11.3</v>
      </c>
      <c r="M26" s="126">
        <v>1603</v>
      </c>
      <c r="N26" s="126">
        <v>181</v>
      </c>
      <c r="O26" s="121" t="s">
        <v>44</v>
      </c>
      <c r="P26" s="122" t="s">
        <v>153</v>
      </c>
      <c r="Q26" s="123" t="s">
        <v>46</v>
      </c>
      <c r="R26" s="125">
        <v>14.4</v>
      </c>
      <c r="S26" s="126">
        <v>679</v>
      </c>
      <c r="T26" s="126">
        <v>98</v>
      </c>
      <c r="U26" s="125">
        <v>11.7</v>
      </c>
      <c r="V26" s="126">
        <v>965</v>
      </c>
      <c r="W26" s="126">
        <v>113</v>
      </c>
      <c r="X26" s="125">
        <v>10.8</v>
      </c>
      <c r="Y26" s="126">
        <v>9231</v>
      </c>
      <c r="Z26" s="126">
        <v>997</v>
      </c>
      <c r="AA26" s="121" t="s">
        <v>44</v>
      </c>
      <c r="AB26" s="122" t="s">
        <v>153</v>
      </c>
      <c r="AC26" s="123" t="s">
        <v>46</v>
      </c>
    </row>
    <row r="27" spans="1:29">
      <c r="A27" s="130" t="s">
        <v>38</v>
      </c>
      <c r="B27" s="121" t="s">
        <v>154</v>
      </c>
      <c r="C27" s="125">
        <v>8.1999999999999993</v>
      </c>
      <c r="D27" s="126">
        <v>4388</v>
      </c>
      <c r="E27" s="127">
        <v>359</v>
      </c>
      <c r="F27" s="118">
        <v>7</v>
      </c>
      <c r="G27" s="126">
        <v>1625</v>
      </c>
      <c r="H27" s="127">
        <v>113</v>
      </c>
      <c r="I27" s="118">
        <v>6.7</v>
      </c>
      <c r="J27" s="126">
        <v>1289</v>
      </c>
      <c r="K27" s="127">
        <v>87</v>
      </c>
      <c r="L27" s="118">
        <v>7.4</v>
      </c>
      <c r="M27" s="126">
        <v>989</v>
      </c>
      <c r="N27" s="126">
        <v>73</v>
      </c>
      <c r="O27" s="121" t="s">
        <v>155</v>
      </c>
      <c r="P27" s="122" t="s">
        <v>156</v>
      </c>
      <c r="Q27" s="123" t="s">
        <v>39</v>
      </c>
      <c r="R27" s="125">
        <v>8.4</v>
      </c>
      <c r="S27" s="126">
        <v>296</v>
      </c>
      <c r="T27" s="126">
        <v>25</v>
      </c>
      <c r="U27" s="125">
        <v>7.1</v>
      </c>
      <c r="V27" s="126">
        <v>854</v>
      </c>
      <c r="W27" s="126">
        <v>61</v>
      </c>
      <c r="X27" s="125">
        <v>7.4</v>
      </c>
      <c r="Y27" s="126">
        <v>5405</v>
      </c>
      <c r="Z27" s="126">
        <v>402</v>
      </c>
      <c r="AA27" s="121" t="s">
        <v>155</v>
      </c>
      <c r="AB27" s="122" t="s">
        <v>156</v>
      </c>
      <c r="AC27" s="123" t="s">
        <v>39</v>
      </c>
    </row>
    <row r="28" spans="1:29">
      <c r="A28" s="130">
        <v>68</v>
      </c>
      <c r="B28" s="121" t="s">
        <v>32</v>
      </c>
      <c r="C28" s="125">
        <v>9.9</v>
      </c>
      <c r="D28" s="126">
        <v>9910</v>
      </c>
      <c r="E28" s="127">
        <v>979</v>
      </c>
      <c r="F28" s="118">
        <v>9.8000000000000007</v>
      </c>
      <c r="G28" s="126">
        <v>3635</v>
      </c>
      <c r="H28" s="127">
        <v>355</v>
      </c>
      <c r="I28" s="118">
        <v>10.7</v>
      </c>
      <c r="J28" s="126">
        <v>2971</v>
      </c>
      <c r="K28" s="127">
        <v>318</v>
      </c>
      <c r="L28" s="118">
        <v>9.6999999999999993</v>
      </c>
      <c r="M28" s="126">
        <v>3046</v>
      </c>
      <c r="N28" s="126">
        <v>296</v>
      </c>
      <c r="O28" s="131" t="s">
        <v>33</v>
      </c>
      <c r="P28" s="122">
        <v>68</v>
      </c>
      <c r="Q28" s="123" t="s">
        <v>35</v>
      </c>
      <c r="R28" s="125">
        <v>12.7</v>
      </c>
      <c r="S28" s="126">
        <v>644</v>
      </c>
      <c r="T28" s="126">
        <v>82</v>
      </c>
      <c r="U28" s="125">
        <v>11.2</v>
      </c>
      <c r="V28" s="126">
        <v>3287</v>
      </c>
      <c r="W28" s="126">
        <v>367</v>
      </c>
      <c r="X28" s="125">
        <v>7.6</v>
      </c>
      <c r="Y28" s="126">
        <v>13219</v>
      </c>
      <c r="Z28" s="126">
        <v>1011</v>
      </c>
      <c r="AA28" s="131" t="s">
        <v>33</v>
      </c>
      <c r="AB28" s="122">
        <v>68</v>
      </c>
      <c r="AC28" s="123" t="s">
        <v>35</v>
      </c>
    </row>
    <row r="29" spans="1:29">
      <c r="A29" s="130" t="s">
        <v>30</v>
      </c>
      <c r="B29" s="121" t="s">
        <v>157</v>
      </c>
      <c r="C29" s="125"/>
      <c r="D29" s="126"/>
      <c r="E29" s="127"/>
      <c r="F29" s="118"/>
      <c r="G29" s="126"/>
      <c r="H29" s="127"/>
      <c r="I29" s="118"/>
      <c r="J29" s="126"/>
      <c r="K29" s="127"/>
      <c r="L29" s="118"/>
      <c r="M29" s="126"/>
      <c r="N29" s="126"/>
      <c r="O29" s="131" t="s">
        <v>158</v>
      </c>
      <c r="P29" s="122" t="s">
        <v>159</v>
      </c>
      <c r="Q29" s="123" t="s">
        <v>31</v>
      </c>
      <c r="R29" s="125"/>
      <c r="S29" s="126"/>
      <c r="T29" s="126"/>
      <c r="U29" s="125"/>
      <c r="V29" s="126"/>
      <c r="W29" s="126"/>
      <c r="X29" s="125"/>
      <c r="Y29" s="126"/>
      <c r="Z29" s="126"/>
      <c r="AA29" s="131" t="s">
        <v>158</v>
      </c>
      <c r="AB29" s="122" t="s">
        <v>159</v>
      </c>
      <c r="AC29" s="123" t="s">
        <v>31</v>
      </c>
    </row>
    <row r="30" spans="1:29">
      <c r="A30" s="130"/>
      <c r="B30" s="121" t="s">
        <v>160</v>
      </c>
      <c r="C30" s="125">
        <v>9.1999999999999993</v>
      </c>
      <c r="D30" s="126">
        <v>33469</v>
      </c>
      <c r="E30" s="127">
        <v>3079</v>
      </c>
      <c r="F30" s="118">
        <v>8</v>
      </c>
      <c r="G30" s="126">
        <v>12441</v>
      </c>
      <c r="H30" s="127">
        <v>995</v>
      </c>
      <c r="I30" s="118">
        <v>9.1</v>
      </c>
      <c r="J30" s="126">
        <v>10759</v>
      </c>
      <c r="K30" s="127">
        <v>981</v>
      </c>
      <c r="L30" s="118">
        <v>8.3000000000000007</v>
      </c>
      <c r="M30" s="126">
        <v>8563</v>
      </c>
      <c r="N30" s="126">
        <v>713</v>
      </c>
      <c r="O30" s="131" t="s">
        <v>161</v>
      </c>
      <c r="P30" s="122"/>
      <c r="Q30" s="123"/>
      <c r="R30" s="125">
        <v>10</v>
      </c>
      <c r="S30" s="126">
        <v>3096</v>
      </c>
      <c r="T30" s="126">
        <v>311</v>
      </c>
      <c r="U30" s="125">
        <v>10.5</v>
      </c>
      <c r="V30" s="126">
        <v>7365</v>
      </c>
      <c r="W30" s="126">
        <v>775</v>
      </c>
      <c r="X30" s="125">
        <v>8.1999999999999993</v>
      </c>
      <c r="Y30" s="126">
        <v>37411</v>
      </c>
      <c r="Z30" s="126">
        <v>3083</v>
      </c>
      <c r="AA30" s="131" t="s">
        <v>161</v>
      </c>
      <c r="AB30" s="122"/>
      <c r="AC30" s="123"/>
    </row>
    <row r="31" spans="1:29">
      <c r="A31" s="130" t="s">
        <v>26</v>
      </c>
      <c r="B31" s="121" t="s">
        <v>162</v>
      </c>
      <c r="C31" s="212"/>
      <c r="D31" s="126"/>
      <c r="E31" s="120"/>
      <c r="F31" s="211"/>
      <c r="G31" s="126"/>
      <c r="H31" s="120"/>
      <c r="I31" s="211"/>
      <c r="J31" s="126"/>
      <c r="K31" s="120"/>
      <c r="L31" s="118"/>
      <c r="M31" s="119"/>
      <c r="N31" s="126"/>
      <c r="O31" s="131" t="s">
        <v>163</v>
      </c>
      <c r="P31" s="122" t="s">
        <v>164</v>
      </c>
      <c r="Q31" s="123" t="s">
        <v>27</v>
      </c>
      <c r="R31" s="125"/>
      <c r="S31" s="119"/>
      <c r="T31" s="126"/>
      <c r="U31" s="125"/>
      <c r="V31" s="119"/>
      <c r="W31" s="126"/>
      <c r="X31" s="125"/>
      <c r="Y31" s="119"/>
      <c r="Z31" s="126"/>
      <c r="AA31" s="131" t="s">
        <v>163</v>
      </c>
      <c r="AB31" s="122" t="s">
        <v>164</v>
      </c>
      <c r="AC31" s="123" t="s">
        <v>27</v>
      </c>
    </row>
    <row r="32" spans="1:29">
      <c r="A32" s="130"/>
      <c r="B32" s="121" t="s">
        <v>165</v>
      </c>
      <c r="C32" s="212">
        <v>10.199999999999999</v>
      </c>
      <c r="D32" s="126">
        <v>6215</v>
      </c>
      <c r="E32" s="120">
        <v>636</v>
      </c>
      <c r="F32" s="211">
        <v>10.4</v>
      </c>
      <c r="G32" s="126">
        <v>2313</v>
      </c>
      <c r="H32" s="120">
        <v>241</v>
      </c>
      <c r="I32" s="211">
        <v>10.6</v>
      </c>
      <c r="J32" s="126">
        <v>2479</v>
      </c>
      <c r="K32" s="120">
        <v>264</v>
      </c>
      <c r="L32" s="118">
        <v>9.3000000000000007</v>
      </c>
      <c r="M32" s="119">
        <v>1877</v>
      </c>
      <c r="N32" s="126">
        <v>174</v>
      </c>
      <c r="O32" s="131" t="s">
        <v>166</v>
      </c>
      <c r="P32" s="122"/>
      <c r="Q32" s="123"/>
      <c r="R32" s="125">
        <v>8.6999999999999993</v>
      </c>
      <c r="S32" s="119">
        <v>747</v>
      </c>
      <c r="T32" s="126">
        <v>65</v>
      </c>
      <c r="U32" s="125">
        <v>12.3</v>
      </c>
      <c r="V32" s="119">
        <v>2090</v>
      </c>
      <c r="W32" s="126">
        <v>257</v>
      </c>
      <c r="X32" s="125">
        <v>8</v>
      </c>
      <c r="Y32" s="119">
        <v>5013</v>
      </c>
      <c r="Z32" s="126">
        <v>400</v>
      </c>
      <c r="AA32" s="131" t="s">
        <v>166</v>
      </c>
      <c r="AB32" s="122"/>
      <c r="AC32" s="123"/>
    </row>
    <row r="33" spans="1:29">
      <c r="A33" s="133">
        <v>85</v>
      </c>
      <c r="B33" s="121" t="s">
        <v>20</v>
      </c>
      <c r="C33" s="125">
        <v>7.3</v>
      </c>
      <c r="D33" s="126">
        <v>5947</v>
      </c>
      <c r="E33" s="127">
        <v>436</v>
      </c>
      <c r="F33" s="118">
        <v>7.2</v>
      </c>
      <c r="G33" s="126">
        <v>2265</v>
      </c>
      <c r="H33" s="127">
        <v>162</v>
      </c>
      <c r="I33" s="118">
        <v>9.1</v>
      </c>
      <c r="J33" s="126">
        <v>2437</v>
      </c>
      <c r="K33" s="127">
        <v>222</v>
      </c>
      <c r="L33" s="118">
        <v>8.1</v>
      </c>
      <c r="M33" s="126">
        <v>2570</v>
      </c>
      <c r="N33" s="126">
        <v>208</v>
      </c>
      <c r="O33" s="131" t="s">
        <v>21</v>
      </c>
      <c r="P33" s="122">
        <v>85</v>
      </c>
      <c r="Q33" s="129" t="s">
        <v>23</v>
      </c>
      <c r="R33" s="125">
        <v>7.6</v>
      </c>
      <c r="S33" s="126">
        <v>932</v>
      </c>
      <c r="T33" s="126">
        <v>71</v>
      </c>
      <c r="U33" s="125">
        <v>7.2</v>
      </c>
      <c r="V33" s="126">
        <v>1722</v>
      </c>
      <c r="W33" s="126">
        <v>124</v>
      </c>
      <c r="X33" s="125">
        <v>7.2</v>
      </c>
      <c r="Y33" s="126">
        <v>4055</v>
      </c>
      <c r="Z33" s="126">
        <v>291</v>
      </c>
      <c r="AA33" s="131" t="s">
        <v>21</v>
      </c>
      <c r="AB33" s="122">
        <v>85</v>
      </c>
      <c r="AC33" s="129" t="s">
        <v>23</v>
      </c>
    </row>
    <row r="34" spans="1:29">
      <c r="A34" s="133" t="s">
        <v>18</v>
      </c>
      <c r="B34" s="121" t="s">
        <v>16</v>
      </c>
      <c r="C34" s="125">
        <v>6.7</v>
      </c>
      <c r="D34" s="126">
        <v>12762</v>
      </c>
      <c r="E34" s="127">
        <v>859</v>
      </c>
      <c r="F34" s="118">
        <v>7.5</v>
      </c>
      <c r="G34" s="126">
        <v>5767</v>
      </c>
      <c r="H34" s="127">
        <v>430</v>
      </c>
      <c r="I34" s="118">
        <v>9.6</v>
      </c>
      <c r="J34" s="126">
        <v>5518</v>
      </c>
      <c r="K34" s="127">
        <v>532</v>
      </c>
      <c r="L34" s="118">
        <v>8</v>
      </c>
      <c r="M34" s="126">
        <v>4972</v>
      </c>
      <c r="N34" s="126">
        <v>397</v>
      </c>
      <c r="O34" s="131" t="s">
        <v>174</v>
      </c>
      <c r="P34" s="122" t="s">
        <v>175</v>
      </c>
      <c r="Q34" s="129" t="s">
        <v>19</v>
      </c>
      <c r="R34" s="125">
        <v>11.1</v>
      </c>
      <c r="S34" s="126">
        <v>1453</v>
      </c>
      <c r="T34" s="126">
        <v>162</v>
      </c>
      <c r="U34" s="125">
        <v>7.7</v>
      </c>
      <c r="V34" s="126">
        <v>3879</v>
      </c>
      <c r="W34" s="126">
        <v>299</v>
      </c>
      <c r="X34" s="125">
        <v>6.3</v>
      </c>
      <c r="Y34" s="126">
        <v>10691</v>
      </c>
      <c r="Z34" s="126">
        <v>676</v>
      </c>
      <c r="AA34" s="131" t="s">
        <v>174</v>
      </c>
      <c r="AB34" s="122" t="s">
        <v>175</v>
      </c>
      <c r="AC34" s="129" t="s">
        <v>19</v>
      </c>
    </row>
    <row r="35" spans="1:29">
      <c r="A35" s="130" t="s">
        <v>14</v>
      </c>
      <c r="B35" s="121" t="s">
        <v>12</v>
      </c>
      <c r="C35" s="125">
        <v>7.4</v>
      </c>
      <c r="D35" s="126">
        <v>5463</v>
      </c>
      <c r="E35" s="127">
        <v>404</v>
      </c>
      <c r="F35" s="118">
        <v>9.4</v>
      </c>
      <c r="G35" s="126">
        <v>1868</v>
      </c>
      <c r="H35" s="127">
        <v>175</v>
      </c>
      <c r="I35" s="118">
        <v>9.9</v>
      </c>
      <c r="J35" s="126">
        <v>1951</v>
      </c>
      <c r="K35" s="127">
        <v>193</v>
      </c>
      <c r="L35" s="118">
        <v>8.6999999999999993</v>
      </c>
      <c r="M35" s="126">
        <v>1468</v>
      </c>
      <c r="N35" s="126">
        <v>127</v>
      </c>
      <c r="O35" s="131" t="s">
        <v>13</v>
      </c>
      <c r="P35" s="122" t="s">
        <v>176</v>
      </c>
      <c r="Q35" s="123" t="s">
        <v>15</v>
      </c>
      <c r="R35" s="125">
        <v>11.2</v>
      </c>
      <c r="S35" s="126">
        <v>636</v>
      </c>
      <c r="T35" s="126">
        <v>71</v>
      </c>
      <c r="U35" s="125">
        <v>9.6999999999999993</v>
      </c>
      <c r="V35" s="126">
        <v>1678</v>
      </c>
      <c r="W35" s="126">
        <v>163</v>
      </c>
      <c r="X35" s="125">
        <v>5.9</v>
      </c>
      <c r="Y35" s="126">
        <v>7897</v>
      </c>
      <c r="Z35" s="126">
        <v>464</v>
      </c>
      <c r="AA35" s="131" t="s">
        <v>13</v>
      </c>
      <c r="AB35" s="122" t="s">
        <v>176</v>
      </c>
      <c r="AC35" s="123" t="s">
        <v>15</v>
      </c>
    </row>
    <row r="36" spans="1:29">
      <c r="A36" s="130" t="s">
        <v>10</v>
      </c>
      <c r="B36" s="121" t="s">
        <v>211</v>
      </c>
      <c r="C36" s="125">
        <v>7.6</v>
      </c>
      <c r="D36" s="126">
        <v>6777</v>
      </c>
      <c r="E36" s="127">
        <v>517</v>
      </c>
      <c r="F36" s="118">
        <v>8.6</v>
      </c>
      <c r="G36" s="126">
        <v>2681</v>
      </c>
      <c r="H36" s="127">
        <v>231</v>
      </c>
      <c r="I36" s="118">
        <v>8.6999999999999993</v>
      </c>
      <c r="J36" s="126">
        <v>2648</v>
      </c>
      <c r="K36" s="127">
        <v>231</v>
      </c>
      <c r="L36" s="118">
        <v>8</v>
      </c>
      <c r="M36" s="126">
        <v>2409</v>
      </c>
      <c r="N36" s="126">
        <v>192</v>
      </c>
      <c r="O36" s="131" t="s">
        <v>212</v>
      </c>
      <c r="P36" s="134" t="s">
        <v>213</v>
      </c>
      <c r="Q36" s="129" t="s">
        <v>11</v>
      </c>
      <c r="R36" s="125">
        <v>10.6</v>
      </c>
      <c r="S36" s="126">
        <v>789</v>
      </c>
      <c r="T36" s="126">
        <v>84</v>
      </c>
      <c r="U36" s="125">
        <v>9.1</v>
      </c>
      <c r="V36" s="126">
        <v>2573</v>
      </c>
      <c r="W36" s="126">
        <v>234</v>
      </c>
      <c r="X36" s="125">
        <v>7.3</v>
      </c>
      <c r="Y36" s="126">
        <v>6163</v>
      </c>
      <c r="Z36" s="126">
        <v>450</v>
      </c>
      <c r="AA36" s="131" t="s">
        <v>212</v>
      </c>
      <c r="AB36" s="134" t="s">
        <v>213</v>
      </c>
      <c r="AC36" s="129" t="s">
        <v>11</v>
      </c>
    </row>
    <row r="37" spans="1:29" ht="13.5" thickBot="1">
      <c r="A37" s="136"/>
      <c r="B37" s="137"/>
      <c r="C37" s="213"/>
      <c r="D37" s="140"/>
      <c r="E37" s="141"/>
      <c r="F37" s="214"/>
      <c r="G37" s="140"/>
      <c r="H37" s="141"/>
      <c r="I37" s="214"/>
      <c r="J37" s="140"/>
      <c r="K37" s="141"/>
      <c r="L37" s="215"/>
      <c r="M37" s="139"/>
      <c r="N37" s="140"/>
      <c r="O37" s="142"/>
      <c r="P37" s="143"/>
      <c r="Q37" s="144"/>
      <c r="R37" s="227"/>
      <c r="S37" s="167"/>
      <c r="T37" s="168"/>
      <c r="U37" s="227"/>
      <c r="V37" s="167"/>
      <c r="W37" s="168"/>
      <c r="X37" s="227"/>
      <c r="Y37" s="167"/>
      <c r="Z37" s="168"/>
      <c r="AA37" s="170"/>
      <c r="AB37" s="171"/>
      <c r="AC37" s="172"/>
    </row>
    <row r="38" spans="1:29" ht="13.5" thickTop="1">
      <c r="A38" s="173" t="s">
        <v>217</v>
      </c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174"/>
      <c r="AC38" s="228" t="s">
        <v>218</v>
      </c>
    </row>
    <row r="39" spans="1:29">
      <c r="A39" s="173" t="s">
        <v>219</v>
      </c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6"/>
      <c r="AC39" s="228" t="s">
        <v>220</v>
      </c>
    </row>
    <row r="40" spans="1:29">
      <c r="A40" s="173" t="s">
        <v>221</v>
      </c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6"/>
      <c r="AC40" s="229" t="s">
        <v>222</v>
      </c>
    </row>
    <row r="41" spans="1:29">
      <c r="A41" s="173" t="s">
        <v>223</v>
      </c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6"/>
      <c r="AC41" s="229" t="s">
        <v>224</v>
      </c>
    </row>
    <row r="42" spans="1:29">
      <c r="A42" s="173" t="s">
        <v>225</v>
      </c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6"/>
      <c r="AC42" s="228" t="s">
        <v>226</v>
      </c>
    </row>
    <row r="45" spans="1:29">
      <c r="A45" t="s">
        <v>241</v>
      </c>
      <c r="B45" t="s">
        <v>251</v>
      </c>
    </row>
    <row r="46" spans="1:29">
      <c r="A46" t="s">
        <v>243</v>
      </c>
    </row>
    <row r="47" spans="1:29">
      <c r="A47" t="s">
        <v>244</v>
      </c>
    </row>
    <row r="48" spans="1:29">
      <c r="A48" t="s">
        <v>245</v>
      </c>
    </row>
    <row r="49" spans="1:1">
      <c r="A49" t="s">
        <v>246</v>
      </c>
    </row>
    <row r="50" spans="1:1">
      <c r="A50" t="s">
        <v>247</v>
      </c>
    </row>
    <row r="51" spans="1:1">
      <c r="A51" t="s">
        <v>248</v>
      </c>
    </row>
    <row r="52" spans="1:1">
      <c r="A52" t="s">
        <v>249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D52"/>
  <sheetViews>
    <sheetView rightToLeft="1" workbookViewId="0">
      <selection activeCell="B46" sqref="B46:C52"/>
    </sheetView>
  </sheetViews>
  <sheetFormatPr defaultRowHeight="12.75"/>
  <sheetData>
    <row r="1" spans="1:30" ht="15.75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0"/>
      <c r="P1" s="61" t="s">
        <v>255</v>
      </c>
      <c r="Q1" s="176" t="s">
        <v>256</v>
      </c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60"/>
      <c r="AD1" s="216" t="s">
        <v>257</v>
      </c>
    </row>
    <row r="2" spans="1:30" ht="15" thickBot="1">
      <c r="A2" s="259"/>
      <c r="B2" s="259"/>
      <c r="C2" s="259"/>
      <c r="D2" s="259"/>
      <c r="E2" s="259"/>
      <c r="F2" s="259"/>
      <c r="G2" s="63">
        <v>2019</v>
      </c>
      <c r="H2" s="259"/>
      <c r="I2" s="259"/>
      <c r="J2" s="259"/>
      <c r="K2" s="259"/>
      <c r="L2" s="259"/>
      <c r="M2" s="259"/>
      <c r="N2" s="260"/>
      <c r="O2" s="261"/>
      <c r="P2" s="262"/>
      <c r="Q2" s="264"/>
      <c r="R2" s="265"/>
      <c r="S2" s="265"/>
      <c r="T2" s="265"/>
      <c r="U2" s="265"/>
      <c r="V2" s="265"/>
      <c r="W2" s="217">
        <v>2019</v>
      </c>
      <c r="X2" s="265"/>
      <c r="Y2" s="265"/>
      <c r="Z2" s="265"/>
      <c r="AA2" s="265"/>
      <c r="AB2" s="266"/>
      <c r="AC2" s="244"/>
      <c r="AD2" s="267"/>
    </row>
    <row r="3" spans="1:30" ht="13.5" thickTop="1">
      <c r="A3" s="66"/>
      <c r="B3" s="68"/>
      <c r="C3" s="72" t="s">
        <v>97</v>
      </c>
      <c r="D3" s="69"/>
      <c r="E3" s="68"/>
      <c r="F3" s="72" t="s">
        <v>98</v>
      </c>
      <c r="G3" s="69"/>
      <c r="H3" s="68"/>
      <c r="I3" s="72" t="s">
        <v>99</v>
      </c>
      <c r="J3" s="69"/>
      <c r="K3" s="67" t="s">
        <v>100</v>
      </c>
      <c r="L3" s="68"/>
      <c r="M3" s="68"/>
      <c r="N3" s="71"/>
      <c r="O3" s="72"/>
      <c r="P3" s="73"/>
      <c r="Q3" s="66"/>
      <c r="R3" s="66"/>
      <c r="S3" s="67" t="s">
        <v>185</v>
      </c>
      <c r="T3" s="68"/>
      <c r="U3" s="68"/>
      <c r="V3" s="67" t="s">
        <v>186</v>
      </c>
      <c r="W3" s="218"/>
      <c r="X3" s="68"/>
      <c r="Y3" s="67" t="s">
        <v>187</v>
      </c>
      <c r="Z3" s="68"/>
      <c r="AA3" s="68"/>
      <c r="AB3" s="71"/>
      <c r="AC3" s="72"/>
      <c r="AD3" s="73"/>
    </row>
    <row r="4" spans="1:30">
      <c r="A4" s="66"/>
      <c r="B4" s="75"/>
      <c r="C4" s="105" t="s">
        <v>195</v>
      </c>
      <c r="D4" s="76"/>
      <c r="E4" s="75"/>
      <c r="F4" s="75" t="s">
        <v>196</v>
      </c>
      <c r="G4" s="263"/>
      <c r="H4" s="75"/>
      <c r="I4" s="75" t="s">
        <v>103</v>
      </c>
      <c r="J4" s="263"/>
      <c r="K4" s="74" t="s">
        <v>104</v>
      </c>
      <c r="L4" s="75"/>
      <c r="M4" s="75"/>
      <c r="N4" s="71"/>
      <c r="O4" s="72"/>
      <c r="P4" s="73"/>
      <c r="Q4" s="66"/>
      <c r="R4" s="66"/>
      <c r="S4" s="74" t="s">
        <v>188</v>
      </c>
      <c r="T4" s="75"/>
      <c r="U4" s="75"/>
      <c r="V4" s="74" t="s">
        <v>189</v>
      </c>
      <c r="W4" s="75"/>
      <c r="X4" s="75"/>
      <c r="Y4" s="74" t="s">
        <v>190</v>
      </c>
      <c r="Z4" s="75"/>
      <c r="AA4" s="75"/>
      <c r="AB4" s="71"/>
      <c r="AC4" s="72"/>
      <c r="AD4" s="73"/>
    </row>
    <row r="5" spans="1:30">
      <c r="A5" s="93"/>
      <c r="B5" s="219" t="s">
        <v>197</v>
      </c>
      <c r="C5" s="71" t="s">
        <v>198</v>
      </c>
      <c r="D5" s="219" t="s">
        <v>199</v>
      </c>
      <c r="E5" s="219" t="s">
        <v>197</v>
      </c>
      <c r="F5" s="71" t="s">
        <v>198</v>
      </c>
      <c r="G5" s="219" t="s">
        <v>199</v>
      </c>
      <c r="H5" s="219" t="s">
        <v>197</v>
      </c>
      <c r="I5" s="71" t="s">
        <v>198</v>
      </c>
      <c r="J5" s="219" t="s">
        <v>199</v>
      </c>
      <c r="K5" s="219" t="s">
        <v>197</v>
      </c>
      <c r="L5" s="71" t="s">
        <v>198</v>
      </c>
      <c r="M5" s="219" t="s">
        <v>199</v>
      </c>
      <c r="N5" s="93"/>
      <c r="O5" s="98"/>
      <c r="P5" s="93"/>
      <c r="Q5" s="93"/>
      <c r="R5" s="94"/>
      <c r="S5" s="219" t="s">
        <v>197</v>
      </c>
      <c r="T5" s="71" t="s">
        <v>198</v>
      </c>
      <c r="U5" s="219" t="s">
        <v>199</v>
      </c>
      <c r="V5" s="219" t="s">
        <v>197</v>
      </c>
      <c r="W5" s="71" t="s">
        <v>198</v>
      </c>
      <c r="X5" s="219" t="s">
        <v>199</v>
      </c>
      <c r="Y5" s="219" t="s">
        <v>197</v>
      </c>
      <c r="Z5" s="71" t="s">
        <v>198</v>
      </c>
      <c r="AA5" s="219" t="s">
        <v>199</v>
      </c>
      <c r="AB5" s="71"/>
      <c r="AC5" s="72"/>
      <c r="AD5" s="73"/>
    </row>
    <row r="6" spans="1:30">
      <c r="A6" s="77"/>
      <c r="B6" s="219" t="s">
        <v>199</v>
      </c>
      <c r="C6" s="220" t="s">
        <v>200</v>
      </c>
      <c r="D6" s="71" t="s">
        <v>198</v>
      </c>
      <c r="E6" s="219" t="s">
        <v>199</v>
      </c>
      <c r="F6" s="220" t="s">
        <v>200</v>
      </c>
      <c r="G6" s="71" t="s">
        <v>198</v>
      </c>
      <c r="H6" s="219" t="s">
        <v>199</v>
      </c>
      <c r="I6" s="220" t="s">
        <v>200</v>
      </c>
      <c r="J6" s="71" t="s">
        <v>198</v>
      </c>
      <c r="K6" s="219" t="s">
        <v>199</v>
      </c>
      <c r="L6" s="220" t="s">
        <v>200</v>
      </c>
      <c r="M6" s="71" t="s">
        <v>198</v>
      </c>
      <c r="N6" s="71"/>
      <c r="O6" s="72"/>
      <c r="P6" s="73"/>
      <c r="Q6" s="77"/>
      <c r="R6" s="77"/>
      <c r="S6" s="219" t="s">
        <v>199</v>
      </c>
      <c r="T6" s="220" t="s">
        <v>200</v>
      </c>
      <c r="U6" s="71" t="s">
        <v>198</v>
      </c>
      <c r="V6" s="219" t="s">
        <v>199</v>
      </c>
      <c r="W6" s="220" t="s">
        <v>200</v>
      </c>
      <c r="X6" s="71" t="s">
        <v>198</v>
      </c>
      <c r="Y6" s="219" t="s">
        <v>199</v>
      </c>
      <c r="Z6" s="220" t="s">
        <v>200</v>
      </c>
      <c r="AA6" s="71" t="s">
        <v>198</v>
      </c>
      <c r="AB6" s="71"/>
      <c r="AC6" s="72"/>
      <c r="AD6" s="73"/>
    </row>
    <row r="7" spans="1:30">
      <c r="A7" s="77" t="s">
        <v>111</v>
      </c>
      <c r="B7" s="219" t="s">
        <v>201</v>
      </c>
      <c r="C7" s="93"/>
      <c r="D7" s="94"/>
      <c r="E7" s="219" t="s">
        <v>201</v>
      </c>
      <c r="F7" s="93"/>
      <c r="G7" s="94"/>
      <c r="H7" s="219" t="s">
        <v>201</v>
      </c>
      <c r="I7" s="93"/>
      <c r="J7" s="94"/>
      <c r="K7" s="219" t="s">
        <v>201</v>
      </c>
      <c r="L7" s="93"/>
      <c r="M7" s="94"/>
      <c r="N7" s="71" t="s">
        <v>113</v>
      </c>
      <c r="O7" s="72" t="s">
        <v>114</v>
      </c>
      <c r="P7" s="73" t="s">
        <v>92</v>
      </c>
      <c r="Q7" s="77" t="s">
        <v>110</v>
      </c>
      <c r="R7" s="77" t="s">
        <v>111</v>
      </c>
      <c r="S7" s="219" t="s">
        <v>201</v>
      </c>
      <c r="T7" s="93"/>
      <c r="U7" s="94"/>
      <c r="V7" s="219" t="s">
        <v>201</v>
      </c>
      <c r="W7" s="93"/>
      <c r="X7" s="94"/>
      <c r="Y7" s="219" t="s">
        <v>201</v>
      </c>
      <c r="Z7" s="93"/>
      <c r="AA7" s="94"/>
      <c r="AB7" s="71" t="s">
        <v>113</v>
      </c>
      <c r="AC7" s="72" t="s">
        <v>114</v>
      </c>
      <c r="AD7" s="73" t="s">
        <v>92</v>
      </c>
    </row>
    <row r="8" spans="1:30">
      <c r="A8" s="66"/>
      <c r="B8" s="219" t="s">
        <v>200</v>
      </c>
      <c r="C8" s="220"/>
      <c r="D8" s="219"/>
      <c r="E8" s="219" t="s">
        <v>200</v>
      </c>
      <c r="F8" s="220"/>
      <c r="G8" s="219"/>
      <c r="H8" s="219" t="s">
        <v>200</v>
      </c>
      <c r="I8" s="220"/>
      <c r="J8" s="219"/>
      <c r="K8" s="219" t="s">
        <v>200</v>
      </c>
      <c r="L8" s="220"/>
      <c r="M8" s="219"/>
      <c r="N8" s="71"/>
      <c r="O8" s="72" t="s">
        <v>117</v>
      </c>
      <c r="P8" s="73" t="s">
        <v>118</v>
      </c>
      <c r="Q8" s="77" t="s">
        <v>115</v>
      </c>
      <c r="R8" s="66"/>
      <c r="S8" s="219" t="s">
        <v>200</v>
      </c>
      <c r="T8" s="220"/>
      <c r="U8" s="219"/>
      <c r="V8" s="219" t="s">
        <v>200</v>
      </c>
      <c r="W8" s="220"/>
      <c r="X8" s="219"/>
      <c r="Y8" s="219" t="s">
        <v>200</v>
      </c>
      <c r="Z8" s="220"/>
      <c r="AA8" s="219"/>
      <c r="AB8" s="71"/>
      <c r="AC8" s="72" t="s">
        <v>117</v>
      </c>
      <c r="AD8" s="73" t="s">
        <v>118</v>
      </c>
    </row>
    <row r="9" spans="1:30">
      <c r="A9" s="71"/>
      <c r="B9" s="219"/>
      <c r="C9" s="220"/>
      <c r="D9" s="219"/>
      <c r="E9" s="219"/>
      <c r="F9" s="220"/>
      <c r="G9" s="219"/>
      <c r="H9" s="219"/>
      <c r="I9" s="220"/>
      <c r="J9" s="219"/>
      <c r="K9" s="219"/>
      <c r="L9" s="220"/>
      <c r="M9" s="219"/>
      <c r="N9" s="71"/>
      <c r="O9" s="72"/>
      <c r="P9" s="73"/>
      <c r="Q9" s="77"/>
      <c r="R9" s="66"/>
      <c r="S9" s="219"/>
      <c r="T9" s="220"/>
      <c r="U9" s="219"/>
      <c r="V9" s="219"/>
      <c r="W9" s="220"/>
      <c r="X9" s="219"/>
      <c r="Y9" s="219"/>
      <c r="Z9" s="220"/>
      <c r="AA9" s="219"/>
      <c r="AB9" s="71"/>
      <c r="AC9" s="72"/>
      <c r="AD9" s="73" t="s">
        <v>121</v>
      </c>
    </row>
    <row r="10" spans="1:30">
      <c r="A10" s="94"/>
      <c r="B10" s="221" t="s">
        <v>202</v>
      </c>
      <c r="C10" s="71"/>
      <c r="D10" s="219"/>
      <c r="E10" s="221" t="s">
        <v>202</v>
      </c>
      <c r="F10" s="71"/>
      <c r="G10" s="219"/>
      <c r="H10" s="221" t="s">
        <v>202</v>
      </c>
      <c r="I10" s="71"/>
      <c r="J10" s="219"/>
      <c r="K10" s="221" t="s">
        <v>202</v>
      </c>
      <c r="L10" s="71"/>
      <c r="M10" s="219"/>
      <c r="N10" s="71"/>
      <c r="O10" s="72"/>
      <c r="P10" s="73" t="s">
        <v>121</v>
      </c>
      <c r="Q10" s="66"/>
      <c r="R10" s="66"/>
      <c r="S10" s="221" t="s">
        <v>202</v>
      </c>
      <c r="T10" s="71"/>
      <c r="U10" s="219"/>
      <c r="V10" s="221" t="s">
        <v>202</v>
      </c>
      <c r="W10" s="71"/>
      <c r="X10" s="219"/>
      <c r="Y10" s="221" t="s">
        <v>202</v>
      </c>
      <c r="Z10" s="71"/>
      <c r="AA10" s="219"/>
      <c r="AB10" s="71"/>
      <c r="AC10" s="72"/>
      <c r="AD10" s="222"/>
    </row>
    <row r="11" spans="1:30">
      <c r="A11" s="94"/>
      <c r="B11" s="71" t="s">
        <v>203</v>
      </c>
      <c r="C11" s="93"/>
      <c r="D11" s="94"/>
      <c r="E11" s="71" t="s">
        <v>203</v>
      </c>
      <c r="F11" s="93"/>
      <c r="G11" s="94"/>
      <c r="H11" s="71" t="s">
        <v>203</v>
      </c>
      <c r="I11" s="93"/>
      <c r="J11" s="94"/>
      <c r="K11" s="71" t="s">
        <v>203</v>
      </c>
      <c r="L11" s="93"/>
      <c r="M11" s="94"/>
      <c r="N11" s="93"/>
      <c r="O11" s="98"/>
      <c r="P11" s="99"/>
      <c r="Q11" s="93"/>
      <c r="R11" s="94"/>
      <c r="S11" s="71" t="s">
        <v>203</v>
      </c>
      <c r="T11" s="93"/>
      <c r="U11" s="94"/>
      <c r="V11" s="71" t="s">
        <v>203</v>
      </c>
      <c r="W11" s="93"/>
      <c r="X11" s="94"/>
      <c r="Y11" s="71" t="s">
        <v>203</v>
      </c>
      <c r="Z11" s="93"/>
      <c r="AA11" s="94"/>
      <c r="AB11" s="94"/>
      <c r="AC11" s="98"/>
      <c r="AD11" s="99"/>
    </row>
    <row r="12" spans="1:30">
      <c r="A12" s="94"/>
      <c r="B12" s="71" t="s">
        <v>204</v>
      </c>
      <c r="C12" s="71"/>
      <c r="D12" s="93"/>
      <c r="E12" s="71" t="s">
        <v>204</v>
      </c>
      <c r="F12" s="71"/>
      <c r="G12" s="93"/>
      <c r="H12" s="71" t="s">
        <v>204</v>
      </c>
      <c r="I12" s="71"/>
      <c r="J12" s="93"/>
      <c r="K12" s="71" t="s">
        <v>204</v>
      </c>
      <c r="L12" s="71"/>
      <c r="M12" s="93"/>
      <c r="N12" s="94"/>
      <c r="O12" s="98"/>
      <c r="P12" s="99"/>
      <c r="Q12" s="93"/>
      <c r="R12" s="94"/>
      <c r="S12" s="71" t="s">
        <v>204</v>
      </c>
      <c r="T12" s="71"/>
      <c r="U12" s="93"/>
      <c r="V12" s="71" t="s">
        <v>204</v>
      </c>
      <c r="W12" s="71"/>
      <c r="X12" s="93"/>
      <c r="Y12" s="71" t="s">
        <v>204</v>
      </c>
      <c r="Z12" s="71"/>
      <c r="AA12" s="93"/>
      <c r="AB12" s="94"/>
      <c r="AC12" s="98"/>
      <c r="AD12" s="99"/>
    </row>
    <row r="13" spans="1:30">
      <c r="A13" s="66"/>
      <c r="B13" s="221" t="s">
        <v>205</v>
      </c>
      <c r="C13" s="71" t="s">
        <v>206</v>
      </c>
      <c r="D13" s="219"/>
      <c r="E13" s="221" t="s">
        <v>205</v>
      </c>
      <c r="F13" s="71" t="s">
        <v>206</v>
      </c>
      <c r="G13" s="219"/>
      <c r="H13" s="221" t="s">
        <v>205</v>
      </c>
      <c r="I13" s="71" t="s">
        <v>206</v>
      </c>
      <c r="J13" s="219"/>
      <c r="K13" s="221" t="s">
        <v>205</v>
      </c>
      <c r="L13" s="71" t="s">
        <v>206</v>
      </c>
      <c r="M13" s="219"/>
      <c r="N13" s="93"/>
      <c r="O13" s="98"/>
      <c r="P13" s="99"/>
      <c r="Q13" s="93"/>
      <c r="R13" s="94"/>
      <c r="S13" s="221" t="s">
        <v>205</v>
      </c>
      <c r="T13" s="71" t="s">
        <v>206</v>
      </c>
      <c r="U13" s="219"/>
      <c r="V13" s="221" t="s">
        <v>205</v>
      </c>
      <c r="W13" s="71" t="s">
        <v>206</v>
      </c>
      <c r="X13" s="219"/>
      <c r="Y13" s="221" t="s">
        <v>205</v>
      </c>
      <c r="Z13" s="71" t="s">
        <v>206</v>
      </c>
      <c r="AA13" s="219"/>
      <c r="AB13" s="93"/>
      <c r="AC13" s="98"/>
      <c r="AD13" s="99"/>
    </row>
    <row r="14" spans="1:30">
      <c r="A14" s="66"/>
      <c r="B14" s="221" t="s">
        <v>207</v>
      </c>
      <c r="C14" s="71" t="s">
        <v>207</v>
      </c>
      <c r="D14" s="71" t="s">
        <v>208</v>
      </c>
      <c r="E14" s="221" t="s">
        <v>207</v>
      </c>
      <c r="F14" s="71" t="s">
        <v>207</v>
      </c>
      <c r="G14" s="71" t="s">
        <v>208</v>
      </c>
      <c r="H14" s="221" t="s">
        <v>207</v>
      </c>
      <c r="I14" s="71" t="s">
        <v>207</v>
      </c>
      <c r="J14" s="71" t="s">
        <v>208</v>
      </c>
      <c r="K14" s="221" t="s">
        <v>207</v>
      </c>
      <c r="L14" s="71" t="s">
        <v>207</v>
      </c>
      <c r="M14" s="71" t="s">
        <v>208</v>
      </c>
      <c r="N14" s="71"/>
      <c r="O14" s="72"/>
      <c r="P14" s="73"/>
      <c r="Q14" s="66"/>
      <c r="R14" s="66"/>
      <c r="S14" s="221" t="s">
        <v>207</v>
      </c>
      <c r="T14" s="71" t="s">
        <v>207</v>
      </c>
      <c r="U14" s="71" t="s">
        <v>208</v>
      </c>
      <c r="V14" s="221" t="s">
        <v>207</v>
      </c>
      <c r="W14" s="71" t="s">
        <v>207</v>
      </c>
      <c r="X14" s="71" t="s">
        <v>208</v>
      </c>
      <c r="Y14" s="221" t="s">
        <v>207</v>
      </c>
      <c r="Z14" s="71" t="s">
        <v>207</v>
      </c>
      <c r="AA14" s="71" t="s">
        <v>208</v>
      </c>
      <c r="AB14" s="71"/>
      <c r="AC14" s="72"/>
      <c r="AD14" s="73"/>
    </row>
    <row r="15" spans="1:30">
      <c r="A15" s="242"/>
      <c r="B15" s="223" t="s">
        <v>209</v>
      </c>
      <c r="C15" s="223" t="s">
        <v>209</v>
      </c>
      <c r="D15" s="224" t="s">
        <v>210</v>
      </c>
      <c r="E15" s="223" t="s">
        <v>209</v>
      </c>
      <c r="F15" s="223" t="s">
        <v>209</v>
      </c>
      <c r="G15" s="224" t="s">
        <v>210</v>
      </c>
      <c r="H15" s="223" t="s">
        <v>209</v>
      </c>
      <c r="I15" s="223" t="s">
        <v>209</v>
      </c>
      <c r="J15" s="224" t="s">
        <v>210</v>
      </c>
      <c r="K15" s="223" t="s">
        <v>209</v>
      </c>
      <c r="L15" s="223" t="s">
        <v>209</v>
      </c>
      <c r="M15" s="224" t="s">
        <v>210</v>
      </c>
      <c r="N15" s="101"/>
      <c r="O15" s="242"/>
      <c r="P15" s="106"/>
      <c r="Q15" s="66"/>
      <c r="R15" s="101"/>
      <c r="S15" s="223" t="s">
        <v>209</v>
      </c>
      <c r="T15" s="223" t="s">
        <v>209</v>
      </c>
      <c r="U15" s="224" t="s">
        <v>210</v>
      </c>
      <c r="V15" s="223" t="s">
        <v>209</v>
      </c>
      <c r="W15" s="223" t="s">
        <v>209</v>
      </c>
      <c r="X15" s="224" t="s">
        <v>210</v>
      </c>
      <c r="Y15" s="223" t="s">
        <v>209</v>
      </c>
      <c r="Z15" s="223" t="s">
        <v>209</v>
      </c>
      <c r="AA15" s="224" t="s">
        <v>210</v>
      </c>
      <c r="AB15" s="101"/>
      <c r="AC15" s="105"/>
      <c r="AD15" s="106"/>
    </row>
    <row r="16" spans="1:30">
      <c r="A16" s="108" t="s">
        <v>127</v>
      </c>
      <c r="B16" s="109">
        <v>8.1</v>
      </c>
      <c r="C16" s="203">
        <v>168443</v>
      </c>
      <c r="D16" s="204">
        <v>13599</v>
      </c>
      <c r="E16" s="205">
        <v>8.5</v>
      </c>
      <c r="F16" s="206">
        <v>67766</v>
      </c>
      <c r="G16" s="203">
        <v>5768</v>
      </c>
      <c r="H16" s="207">
        <v>9.3000000000000007</v>
      </c>
      <c r="I16" s="203">
        <v>88540</v>
      </c>
      <c r="J16" s="208">
        <v>8217</v>
      </c>
      <c r="K16" s="209">
        <v>9.1999999999999993</v>
      </c>
      <c r="L16" s="204">
        <v>53355</v>
      </c>
      <c r="M16" s="112">
        <v>4934</v>
      </c>
      <c r="N16" s="210" t="s">
        <v>128</v>
      </c>
      <c r="O16" s="114"/>
      <c r="P16" s="115"/>
      <c r="Q16" s="107"/>
      <c r="R16" s="108" t="s">
        <v>127</v>
      </c>
      <c r="S16" s="207">
        <v>9.4</v>
      </c>
      <c r="T16" s="149">
        <v>17511</v>
      </c>
      <c r="U16" s="151">
        <v>1640</v>
      </c>
      <c r="V16" s="207">
        <v>9.6999999999999993</v>
      </c>
      <c r="W16" s="149">
        <v>61043</v>
      </c>
      <c r="X16" s="151">
        <v>5905</v>
      </c>
      <c r="Y16" s="207">
        <v>7.2</v>
      </c>
      <c r="Z16" s="149">
        <v>156367</v>
      </c>
      <c r="AA16" s="151">
        <v>11281</v>
      </c>
      <c r="AB16" s="225" t="s">
        <v>128</v>
      </c>
      <c r="AC16" s="114"/>
      <c r="AD16" s="115"/>
    </row>
    <row r="17" spans="1:30">
      <c r="A17" s="117" t="s">
        <v>82</v>
      </c>
      <c r="B17" s="211">
        <v>4.0999999999999996</v>
      </c>
      <c r="C17" s="126">
        <v>2870</v>
      </c>
      <c r="D17" s="120">
        <v>118</v>
      </c>
      <c r="E17" s="211">
        <v>5.0999999999999996</v>
      </c>
      <c r="F17" s="126">
        <v>1027</v>
      </c>
      <c r="G17" s="120">
        <v>52</v>
      </c>
      <c r="H17" s="211">
        <v>4.3</v>
      </c>
      <c r="I17" s="126">
        <v>6284</v>
      </c>
      <c r="J17" s="120">
        <v>273</v>
      </c>
      <c r="K17" s="118">
        <v>3</v>
      </c>
      <c r="L17" s="119">
        <v>363</v>
      </c>
      <c r="M17" s="126">
        <v>11</v>
      </c>
      <c r="N17" s="121" t="s">
        <v>83</v>
      </c>
      <c r="O17" s="122" t="s">
        <v>129</v>
      </c>
      <c r="P17" s="123" t="s">
        <v>85</v>
      </c>
      <c r="Q17" s="130" t="s">
        <v>84</v>
      </c>
      <c r="R17" s="117" t="s">
        <v>82</v>
      </c>
      <c r="S17" s="118">
        <v>7.8</v>
      </c>
      <c r="T17" s="119">
        <v>578</v>
      </c>
      <c r="U17" s="126">
        <v>45</v>
      </c>
      <c r="V17" s="125">
        <v>4.4000000000000004</v>
      </c>
      <c r="W17" s="119">
        <v>3659</v>
      </c>
      <c r="X17" s="126">
        <v>162</v>
      </c>
      <c r="Y17" s="125">
        <v>5.2</v>
      </c>
      <c r="Z17" s="119">
        <v>270</v>
      </c>
      <c r="AA17" s="126">
        <v>14</v>
      </c>
      <c r="AB17" s="121" t="s">
        <v>83</v>
      </c>
      <c r="AC17" s="122" t="s">
        <v>129</v>
      </c>
      <c r="AD17" s="123" t="s">
        <v>85</v>
      </c>
    </row>
    <row r="18" spans="1:30" ht="36">
      <c r="A18" s="121" t="s">
        <v>130</v>
      </c>
      <c r="B18" s="125">
        <v>3.4</v>
      </c>
      <c r="C18" s="126">
        <v>5816</v>
      </c>
      <c r="D18" s="127">
        <v>197</v>
      </c>
      <c r="E18" s="118">
        <v>4.5</v>
      </c>
      <c r="F18" s="126">
        <v>2921</v>
      </c>
      <c r="G18" s="127">
        <v>131</v>
      </c>
      <c r="H18" s="118">
        <v>5.8</v>
      </c>
      <c r="I18" s="126">
        <v>4368</v>
      </c>
      <c r="J18" s="127">
        <v>252</v>
      </c>
      <c r="K18" s="118">
        <v>5.5</v>
      </c>
      <c r="L18" s="126">
        <v>1604</v>
      </c>
      <c r="M18" s="126">
        <v>88</v>
      </c>
      <c r="N18" s="128" t="s">
        <v>131</v>
      </c>
      <c r="O18" s="122" t="s">
        <v>132</v>
      </c>
      <c r="P18" s="123" t="s">
        <v>133</v>
      </c>
      <c r="Q18" s="124" t="s">
        <v>80</v>
      </c>
      <c r="R18" s="121" t="s">
        <v>130</v>
      </c>
      <c r="S18" s="125">
        <v>5.9</v>
      </c>
      <c r="T18" s="126">
        <v>730</v>
      </c>
      <c r="U18" s="126">
        <v>43</v>
      </c>
      <c r="V18" s="125">
        <v>5.2</v>
      </c>
      <c r="W18" s="126">
        <v>2444</v>
      </c>
      <c r="X18" s="126">
        <v>127</v>
      </c>
      <c r="Y18" s="125">
        <v>3.4</v>
      </c>
      <c r="Z18" s="126">
        <v>5405</v>
      </c>
      <c r="AA18" s="126">
        <v>184</v>
      </c>
      <c r="AB18" s="128" t="s">
        <v>131</v>
      </c>
      <c r="AC18" s="122" t="s">
        <v>132</v>
      </c>
      <c r="AD18" s="123" t="s">
        <v>133</v>
      </c>
    </row>
    <row r="19" spans="1:30">
      <c r="A19" s="121" t="s">
        <v>134</v>
      </c>
      <c r="B19" s="125"/>
      <c r="C19" s="126"/>
      <c r="D19" s="127"/>
      <c r="E19" s="118"/>
      <c r="F19" s="126"/>
      <c r="G19" s="127"/>
      <c r="H19" s="118"/>
      <c r="I19" s="126"/>
      <c r="J19" s="127"/>
      <c r="K19" s="118"/>
      <c r="L19" s="126"/>
      <c r="M19" s="126"/>
      <c r="N19" s="131" t="s">
        <v>135</v>
      </c>
      <c r="O19" s="122" t="s">
        <v>136</v>
      </c>
      <c r="P19" s="132" t="s">
        <v>137</v>
      </c>
      <c r="Q19" s="130" t="s">
        <v>76</v>
      </c>
      <c r="R19" s="121" t="s">
        <v>134</v>
      </c>
      <c r="S19" s="125"/>
      <c r="T19" s="126"/>
      <c r="U19" s="126"/>
      <c r="V19" s="125"/>
      <c r="W19" s="126"/>
      <c r="X19" s="126"/>
      <c r="Y19" s="125"/>
      <c r="Z19" s="126"/>
      <c r="AA19" s="126"/>
      <c r="AB19" s="131" t="s">
        <v>135</v>
      </c>
      <c r="AC19" s="122" t="s">
        <v>136</v>
      </c>
      <c r="AD19" s="123" t="s">
        <v>137</v>
      </c>
    </row>
    <row r="20" spans="1:30">
      <c r="A20" s="121" t="s">
        <v>138</v>
      </c>
      <c r="B20" s="125">
        <v>8.3000000000000007</v>
      </c>
      <c r="C20" s="126">
        <v>408</v>
      </c>
      <c r="D20" s="127">
        <v>34</v>
      </c>
      <c r="E20" s="118">
        <v>9.8000000000000007</v>
      </c>
      <c r="F20" s="126">
        <v>183</v>
      </c>
      <c r="G20" s="127">
        <v>18</v>
      </c>
      <c r="H20" s="118">
        <v>8.6</v>
      </c>
      <c r="I20" s="126">
        <v>418</v>
      </c>
      <c r="J20" s="127">
        <v>36</v>
      </c>
      <c r="K20" s="118" t="s">
        <v>139</v>
      </c>
      <c r="L20" s="126">
        <v>61</v>
      </c>
      <c r="M20" s="126" t="s">
        <v>139</v>
      </c>
      <c r="N20" s="131" t="s">
        <v>140</v>
      </c>
      <c r="O20" s="122"/>
      <c r="P20" s="132"/>
      <c r="Q20" s="130"/>
      <c r="R20" s="121" t="s">
        <v>138</v>
      </c>
      <c r="S20" s="125" t="s">
        <v>139</v>
      </c>
      <c r="T20" s="126">
        <v>60</v>
      </c>
      <c r="U20" s="126" t="s">
        <v>139</v>
      </c>
      <c r="V20" s="125">
        <v>8.5</v>
      </c>
      <c r="W20" s="126">
        <v>246</v>
      </c>
      <c r="X20" s="126">
        <v>21</v>
      </c>
      <c r="Y20" s="125">
        <v>7.9</v>
      </c>
      <c r="Z20" s="126">
        <v>216</v>
      </c>
      <c r="AA20" s="126">
        <v>17</v>
      </c>
      <c r="AB20" s="131" t="s">
        <v>140</v>
      </c>
      <c r="AC20" s="122"/>
      <c r="AD20" s="123"/>
    </row>
    <row r="21" spans="1:30">
      <c r="A21" s="121" t="s">
        <v>70</v>
      </c>
      <c r="B21" s="212">
        <v>8.1</v>
      </c>
      <c r="C21" s="126">
        <v>17975</v>
      </c>
      <c r="D21" s="120">
        <v>1463</v>
      </c>
      <c r="E21" s="211">
        <v>9.4</v>
      </c>
      <c r="F21" s="126">
        <v>8489</v>
      </c>
      <c r="G21" s="120">
        <v>796</v>
      </c>
      <c r="H21" s="211">
        <v>12</v>
      </c>
      <c r="I21" s="126">
        <v>15924</v>
      </c>
      <c r="J21" s="120">
        <v>1906</v>
      </c>
      <c r="K21" s="118">
        <v>12.1</v>
      </c>
      <c r="L21" s="119">
        <v>5813</v>
      </c>
      <c r="M21" s="126">
        <v>706</v>
      </c>
      <c r="N21" s="121" t="s">
        <v>71</v>
      </c>
      <c r="O21" s="122" t="s">
        <v>141</v>
      </c>
      <c r="P21" s="132" t="s">
        <v>73</v>
      </c>
      <c r="Q21" s="130" t="s">
        <v>72</v>
      </c>
      <c r="R21" s="121" t="s">
        <v>70</v>
      </c>
      <c r="S21" s="125">
        <v>8.3000000000000007</v>
      </c>
      <c r="T21" s="126">
        <v>1973</v>
      </c>
      <c r="U21" s="126">
        <v>164</v>
      </c>
      <c r="V21" s="125">
        <v>11.4</v>
      </c>
      <c r="W21" s="126">
        <v>8813</v>
      </c>
      <c r="X21" s="126">
        <v>1009</v>
      </c>
      <c r="Y21" s="125">
        <v>7.1</v>
      </c>
      <c r="Z21" s="126">
        <v>9707</v>
      </c>
      <c r="AA21" s="126">
        <v>688</v>
      </c>
      <c r="AB21" s="121" t="s">
        <v>71</v>
      </c>
      <c r="AC21" s="122" t="s">
        <v>141</v>
      </c>
      <c r="AD21" s="123" t="s">
        <v>73</v>
      </c>
    </row>
    <row r="22" spans="1:30">
      <c r="A22" s="121" t="s">
        <v>142</v>
      </c>
      <c r="B22" s="212"/>
      <c r="C22" s="126"/>
      <c r="D22" s="120"/>
      <c r="E22" s="211"/>
      <c r="F22" s="126"/>
      <c r="G22" s="120"/>
      <c r="H22" s="211"/>
      <c r="I22" s="126"/>
      <c r="J22" s="120"/>
      <c r="K22" s="118"/>
      <c r="L22" s="119"/>
      <c r="M22" s="126"/>
      <c r="N22" s="121" t="s">
        <v>143</v>
      </c>
      <c r="O22" s="122" t="s">
        <v>144</v>
      </c>
      <c r="P22" s="132" t="s">
        <v>69</v>
      </c>
      <c r="Q22" s="130" t="s">
        <v>68</v>
      </c>
      <c r="R22" s="121" t="s">
        <v>142</v>
      </c>
      <c r="S22" s="125"/>
      <c r="T22" s="119"/>
      <c r="U22" s="126"/>
      <c r="V22" s="125"/>
      <c r="W22" s="119"/>
      <c r="X22" s="126"/>
      <c r="Y22" s="125"/>
      <c r="Z22" s="119"/>
      <c r="AA22" s="126"/>
      <c r="AB22" s="121" t="s">
        <v>143</v>
      </c>
      <c r="AC22" s="122" t="s">
        <v>144</v>
      </c>
      <c r="AD22" s="123" t="s">
        <v>69</v>
      </c>
    </row>
    <row r="23" spans="1:30">
      <c r="A23" s="121" t="s">
        <v>145</v>
      </c>
      <c r="B23" s="212">
        <v>7.8</v>
      </c>
      <c r="C23" s="126">
        <v>25037</v>
      </c>
      <c r="D23" s="120">
        <v>1942</v>
      </c>
      <c r="E23" s="211">
        <v>8.9</v>
      </c>
      <c r="F23" s="126">
        <v>11372</v>
      </c>
      <c r="G23" s="120">
        <v>1009</v>
      </c>
      <c r="H23" s="211">
        <v>9.4</v>
      </c>
      <c r="I23" s="126">
        <v>16595</v>
      </c>
      <c r="J23" s="120">
        <v>1558</v>
      </c>
      <c r="K23" s="118">
        <v>9.4</v>
      </c>
      <c r="L23" s="119">
        <v>8352</v>
      </c>
      <c r="M23" s="126">
        <v>788</v>
      </c>
      <c r="N23" s="121" t="s">
        <v>146</v>
      </c>
      <c r="O23" s="122"/>
      <c r="P23" s="132"/>
      <c r="Q23" s="130"/>
      <c r="R23" s="121" t="s">
        <v>145</v>
      </c>
      <c r="S23" s="125">
        <v>9.8000000000000007</v>
      </c>
      <c r="T23" s="119">
        <v>2189</v>
      </c>
      <c r="U23" s="126">
        <v>214</v>
      </c>
      <c r="V23" s="125">
        <v>9.4</v>
      </c>
      <c r="W23" s="119">
        <v>9794</v>
      </c>
      <c r="X23" s="126">
        <v>922</v>
      </c>
      <c r="Y23" s="125">
        <v>6.6</v>
      </c>
      <c r="Z23" s="119">
        <v>22279</v>
      </c>
      <c r="AA23" s="126">
        <v>1471</v>
      </c>
      <c r="AB23" s="121" t="s">
        <v>146</v>
      </c>
      <c r="AC23" s="122"/>
      <c r="AD23" s="123"/>
    </row>
    <row r="24" spans="1:30">
      <c r="A24" s="121" t="s">
        <v>147</v>
      </c>
      <c r="B24" s="125"/>
      <c r="C24" s="126"/>
      <c r="D24" s="127"/>
      <c r="E24" s="118"/>
      <c r="F24" s="126"/>
      <c r="G24" s="127"/>
      <c r="H24" s="118"/>
      <c r="I24" s="126"/>
      <c r="J24" s="127"/>
      <c r="K24" s="118"/>
      <c r="L24" s="126"/>
      <c r="M24" s="126"/>
      <c r="N24" s="121" t="s">
        <v>148</v>
      </c>
      <c r="O24" s="122" t="s">
        <v>149</v>
      </c>
      <c r="P24" s="123" t="s">
        <v>57</v>
      </c>
      <c r="Q24" s="156" t="s">
        <v>56</v>
      </c>
      <c r="R24" s="121" t="s">
        <v>147</v>
      </c>
      <c r="S24" s="226"/>
      <c r="T24" s="158"/>
      <c r="U24" s="158"/>
      <c r="V24" s="226"/>
      <c r="W24" s="158"/>
      <c r="X24" s="158"/>
      <c r="Y24" s="226"/>
      <c r="Z24" s="158"/>
      <c r="AA24" s="158"/>
      <c r="AB24" s="121" t="s">
        <v>148</v>
      </c>
      <c r="AC24" s="122" t="s">
        <v>149</v>
      </c>
      <c r="AD24" s="161" t="s">
        <v>57</v>
      </c>
    </row>
    <row r="25" spans="1:30">
      <c r="A25" s="121" t="s">
        <v>150</v>
      </c>
      <c r="B25" s="212">
        <v>9.8000000000000007</v>
      </c>
      <c r="C25" s="126">
        <v>11370</v>
      </c>
      <c r="D25" s="120">
        <v>1117</v>
      </c>
      <c r="E25" s="211">
        <v>8.9</v>
      </c>
      <c r="F25" s="126">
        <v>3820</v>
      </c>
      <c r="G25" s="120">
        <v>341</v>
      </c>
      <c r="H25" s="211">
        <v>9.3000000000000007</v>
      </c>
      <c r="I25" s="126">
        <v>5785</v>
      </c>
      <c r="J25" s="120">
        <v>536</v>
      </c>
      <c r="K25" s="118">
        <v>10.7</v>
      </c>
      <c r="L25" s="119">
        <v>4942</v>
      </c>
      <c r="M25" s="126">
        <v>531</v>
      </c>
      <c r="N25" s="121" t="s">
        <v>151</v>
      </c>
      <c r="O25" s="122"/>
      <c r="P25" s="123"/>
      <c r="Q25" s="130"/>
      <c r="R25" s="121" t="s">
        <v>150</v>
      </c>
      <c r="S25" s="125">
        <v>8.5</v>
      </c>
      <c r="T25" s="119">
        <v>977</v>
      </c>
      <c r="U25" s="126">
        <v>83</v>
      </c>
      <c r="V25" s="125">
        <v>9.6</v>
      </c>
      <c r="W25" s="119">
        <v>6128</v>
      </c>
      <c r="X25" s="126">
        <v>590</v>
      </c>
      <c r="Y25" s="125">
        <v>7.5</v>
      </c>
      <c r="Z25" s="119">
        <v>7755</v>
      </c>
      <c r="AA25" s="126">
        <v>579</v>
      </c>
      <c r="AB25" s="121" t="s">
        <v>151</v>
      </c>
      <c r="AC25" s="122"/>
      <c r="AD25" s="123"/>
    </row>
    <row r="26" spans="1:30">
      <c r="A26" s="121" t="s">
        <v>47</v>
      </c>
      <c r="B26" s="125">
        <v>13.3</v>
      </c>
      <c r="C26" s="126">
        <v>5729</v>
      </c>
      <c r="D26" s="127">
        <v>760</v>
      </c>
      <c r="E26" s="118">
        <v>14.6</v>
      </c>
      <c r="F26" s="126">
        <v>3033</v>
      </c>
      <c r="G26" s="127">
        <v>443</v>
      </c>
      <c r="H26" s="118">
        <v>11.7</v>
      </c>
      <c r="I26" s="126">
        <v>5005</v>
      </c>
      <c r="J26" s="127">
        <v>584</v>
      </c>
      <c r="K26" s="118">
        <v>12.7</v>
      </c>
      <c r="L26" s="126">
        <v>2384</v>
      </c>
      <c r="M26" s="126">
        <v>303</v>
      </c>
      <c r="N26" s="121" t="s">
        <v>48</v>
      </c>
      <c r="O26" s="122" t="s">
        <v>152</v>
      </c>
      <c r="P26" s="123" t="s">
        <v>50</v>
      </c>
      <c r="Q26" s="130" t="s">
        <v>49</v>
      </c>
      <c r="R26" s="121" t="s">
        <v>47</v>
      </c>
      <c r="S26" s="125">
        <v>13.2</v>
      </c>
      <c r="T26" s="126">
        <v>546</v>
      </c>
      <c r="U26" s="126">
        <v>72</v>
      </c>
      <c r="V26" s="125">
        <v>15.6</v>
      </c>
      <c r="W26" s="126">
        <v>3180</v>
      </c>
      <c r="X26" s="126">
        <v>495</v>
      </c>
      <c r="Y26" s="125">
        <v>12.2</v>
      </c>
      <c r="Z26" s="126">
        <v>5972</v>
      </c>
      <c r="AA26" s="126">
        <v>729</v>
      </c>
      <c r="AB26" s="121" t="s">
        <v>48</v>
      </c>
      <c r="AC26" s="122" t="s">
        <v>152</v>
      </c>
      <c r="AD26" s="123" t="s">
        <v>50</v>
      </c>
    </row>
    <row r="27" spans="1:30">
      <c r="A27" s="121" t="s">
        <v>43</v>
      </c>
      <c r="B27" s="125">
        <v>9.6</v>
      </c>
      <c r="C27" s="126">
        <v>7635</v>
      </c>
      <c r="D27" s="127">
        <v>732</v>
      </c>
      <c r="E27" s="118">
        <v>10.1</v>
      </c>
      <c r="F27" s="126">
        <v>1966</v>
      </c>
      <c r="G27" s="127">
        <v>198</v>
      </c>
      <c r="H27" s="118">
        <v>10.4</v>
      </c>
      <c r="I27" s="126">
        <v>1275</v>
      </c>
      <c r="J27" s="127">
        <v>132</v>
      </c>
      <c r="K27" s="118">
        <v>10.1</v>
      </c>
      <c r="L27" s="126">
        <v>1686</v>
      </c>
      <c r="M27" s="126">
        <v>171</v>
      </c>
      <c r="N27" s="121" t="s">
        <v>44</v>
      </c>
      <c r="O27" s="122" t="s">
        <v>153</v>
      </c>
      <c r="P27" s="123" t="s">
        <v>46</v>
      </c>
      <c r="Q27" s="130" t="s">
        <v>45</v>
      </c>
      <c r="R27" s="121" t="s">
        <v>43</v>
      </c>
      <c r="S27" s="125">
        <v>9.1999999999999993</v>
      </c>
      <c r="T27" s="126">
        <v>740</v>
      </c>
      <c r="U27" s="126">
        <v>68</v>
      </c>
      <c r="V27" s="125">
        <v>9.6</v>
      </c>
      <c r="W27" s="126">
        <v>1046</v>
      </c>
      <c r="X27" s="126">
        <v>100</v>
      </c>
      <c r="Y27" s="125">
        <v>9.6</v>
      </c>
      <c r="Z27" s="126">
        <v>9716</v>
      </c>
      <c r="AA27" s="126">
        <v>934</v>
      </c>
      <c r="AB27" s="121" t="s">
        <v>44</v>
      </c>
      <c r="AC27" s="122" t="s">
        <v>153</v>
      </c>
      <c r="AD27" s="123" t="s">
        <v>46</v>
      </c>
    </row>
    <row r="28" spans="1:30">
      <c r="A28" s="121" t="s">
        <v>154</v>
      </c>
      <c r="B28" s="125">
        <v>7.9</v>
      </c>
      <c r="C28" s="126">
        <v>4775</v>
      </c>
      <c r="D28" s="127">
        <v>379</v>
      </c>
      <c r="E28" s="118">
        <v>5.7</v>
      </c>
      <c r="F28" s="126">
        <v>1717</v>
      </c>
      <c r="G28" s="127">
        <v>98</v>
      </c>
      <c r="H28" s="118">
        <v>6.8</v>
      </c>
      <c r="I28" s="126">
        <v>1373</v>
      </c>
      <c r="J28" s="127">
        <v>94</v>
      </c>
      <c r="K28" s="118" t="s">
        <v>139</v>
      </c>
      <c r="L28" s="126">
        <v>1004</v>
      </c>
      <c r="M28" s="126" t="s">
        <v>139</v>
      </c>
      <c r="N28" s="121" t="s">
        <v>155</v>
      </c>
      <c r="O28" s="122" t="s">
        <v>156</v>
      </c>
      <c r="P28" s="123" t="s">
        <v>39</v>
      </c>
      <c r="Q28" s="130" t="s">
        <v>38</v>
      </c>
      <c r="R28" s="121" t="s">
        <v>154</v>
      </c>
      <c r="S28" s="125" t="s">
        <v>139</v>
      </c>
      <c r="T28" s="126">
        <v>332</v>
      </c>
      <c r="U28" s="126" t="s">
        <v>139</v>
      </c>
      <c r="V28" s="125">
        <v>7.5</v>
      </c>
      <c r="W28" s="126">
        <v>930</v>
      </c>
      <c r="X28" s="126">
        <v>70</v>
      </c>
      <c r="Y28" s="125">
        <v>6.3</v>
      </c>
      <c r="Z28" s="126">
        <v>5641</v>
      </c>
      <c r="AA28" s="126">
        <v>356</v>
      </c>
      <c r="AB28" s="121" t="s">
        <v>155</v>
      </c>
      <c r="AC28" s="122" t="s">
        <v>156</v>
      </c>
      <c r="AD28" s="123" t="s">
        <v>39</v>
      </c>
    </row>
    <row r="29" spans="1:30">
      <c r="A29" s="121" t="s">
        <v>32</v>
      </c>
      <c r="B29" s="125">
        <v>8.6999999999999993</v>
      </c>
      <c r="C29" s="126">
        <v>10689</v>
      </c>
      <c r="D29" s="127">
        <v>932</v>
      </c>
      <c r="E29" s="118">
        <v>9.1</v>
      </c>
      <c r="F29" s="126">
        <v>3891</v>
      </c>
      <c r="G29" s="127">
        <v>356</v>
      </c>
      <c r="H29" s="118">
        <v>7.6</v>
      </c>
      <c r="I29" s="126">
        <v>3191</v>
      </c>
      <c r="J29" s="127">
        <v>243</v>
      </c>
      <c r="K29" s="118">
        <v>9.1999999999999993</v>
      </c>
      <c r="L29" s="126">
        <v>3353</v>
      </c>
      <c r="M29" s="126">
        <v>310</v>
      </c>
      <c r="N29" s="131" t="s">
        <v>33</v>
      </c>
      <c r="O29" s="122">
        <v>68</v>
      </c>
      <c r="P29" s="123" t="s">
        <v>35</v>
      </c>
      <c r="Q29" s="130">
        <v>68</v>
      </c>
      <c r="R29" s="121" t="s">
        <v>32</v>
      </c>
      <c r="S29" s="125">
        <v>10.8</v>
      </c>
      <c r="T29" s="126">
        <v>744</v>
      </c>
      <c r="U29" s="126">
        <v>80</v>
      </c>
      <c r="V29" s="125">
        <v>11.6</v>
      </c>
      <c r="W29" s="126">
        <v>3578</v>
      </c>
      <c r="X29" s="126">
        <v>415</v>
      </c>
      <c r="Y29" s="125">
        <v>6.6</v>
      </c>
      <c r="Z29" s="126">
        <v>13763</v>
      </c>
      <c r="AA29" s="126">
        <v>913</v>
      </c>
      <c r="AB29" s="131" t="s">
        <v>33</v>
      </c>
      <c r="AC29" s="122">
        <v>68</v>
      </c>
      <c r="AD29" s="123" t="s">
        <v>35</v>
      </c>
    </row>
    <row r="30" spans="1:30">
      <c r="A30" s="121" t="s">
        <v>157</v>
      </c>
      <c r="B30" s="125"/>
      <c r="C30" s="126"/>
      <c r="D30" s="127"/>
      <c r="E30" s="118"/>
      <c r="F30" s="126"/>
      <c r="G30" s="127"/>
      <c r="H30" s="118"/>
      <c r="I30" s="126"/>
      <c r="J30" s="127"/>
      <c r="K30" s="118"/>
      <c r="L30" s="126"/>
      <c r="M30" s="126"/>
      <c r="N30" s="131" t="s">
        <v>158</v>
      </c>
      <c r="O30" s="122" t="s">
        <v>159</v>
      </c>
      <c r="P30" s="123" t="s">
        <v>31</v>
      </c>
      <c r="Q30" s="130" t="s">
        <v>30</v>
      </c>
      <c r="R30" s="121" t="s">
        <v>157</v>
      </c>
      <c r="S30" s="125"/>
      <c r="T30" s="126"/>
      <c r="U30" s="126"/>
      <c r="V30" s="125"/>
      <c r="W30" s="126"/>
      <c r="X30" s="126"/>
      <c r="Y30" s="125"/>
      <c r="Z30" s="126"/>
      <c r="AA30" s="126"/>
      <c r="AB30" s="131" t="s">
        <v>158</v>
      </c>
      <c r="AC30" s="122" t="s">
        <v>159</v>
      </c>
      <c r="AD30" s="123" t="s">
        <v>31</v>
      </c>
    </row>
    <row r="31" spans="1:30">
      <c r="A31" s="121" t="s">
        <v>160</v>
      </c>
      <c r="B31" s="125">
        <v>8.6999999999999993</v>
      </c>
      <c r="C31" s="126">
        <v>36020</v>
      </c>
      <c r="D31" s="127">
        <v>3147</v>
      </c>
      <c r="E31" s="118">
        <v>8.3000000000000007</v>
      </c>
      <c r="F31" s="126">
        <v>13276</v>
      </c>
      <c r="G31" s="127">
        <v>1100</v>
      </c>
      <c r="H31" s="118">
        <v>9.3000000000000007</v>
      </c>
      <c r="I31" s="126">
        <v>11815</v>
      </c>
      <c r="J31" s="127">
        <v>1102</v>
      </c>
      <c r="K31" s="118">
        <v>8.1</v>
      </c>
      <c r="L31" s="126">
        <v>9242</v>
      </c>
      <c r="M31" s="126">
        <v>749</v>
      </c>
      <c r="N31" s="131" t="s">
        <v>161</v>
      </c>
      <c r="O31" s="122"/>
      <c r="P31" s="123"/>
      <c r="Q31" s="130"/>
      <c r="R31" s="121" t="s">
        <v>160</v>
      </c>
      <c r="S31" s="125">
        <v>10</v>
      </c>
      <c r="T31" s="126">
        <v>3475</v>
      </c>
      <c r="U31" s="126">
        <v>348</v>
      </c>
      <c r="V31" s="125">
        <v>9.9</v>
      </c>
      <c r="W31" s="126">
        <v>8201</v>
      </c>
      <c r="X31" s="126">
        <v>811</v>
      </c>
      <c r="Y31" s="125">
        <v>7.8</v>
      </c>
      <c r="Z31" s="126">
        <v>39659</v>
      </c>
      <c r="AA31" s="126">
        <v>3097</v>
      </c>
      <c r="AB31" s="131" t="s">
        <v>161</v>
      </c>
      <c r="AC31" s="122"/>
      <c r="AD31" s="123"/>
    </row>
    <row r="32" spans="1:30">
      <c r="A32" s="121" t="s">
        <v>162</v>
      </c>
      <c r="B32" s="212"/>
      <c r="C32" s="126"/>
      <c r="D32" s="120"/>
      <c r="E32" s="211"/>
      <c r="F32" s="126"/>
      <c r="G32" s="120"/>
      <c r="H32" s="211"/>
      <c r="I32" s="126"/>
      <c r="J32" s="120"/>
      <c r="K32" s="118"/>
      <c r="L32" s="119"/>
      <c r="M32" s="126"/>
      <c r="N32" s="131" t="s">
        <v>163</v>
      </c>
      <c r="O32" s="122" t="s">
        <v>164</v>
      </c>
      <c r="P32" s="123" t="s">
        <v>27</v>
      </c>
      <c r="Q32" s="130" t="s">
        <v>26</v>
      </c>
      <c r="R32" s="121" t="s">
        <v>162</v>
      </c>
      <c r="S32" s="125"/>
      <c r="T32" s="119"/>
      <c r="U32" s="126"/>
      <c r="V32" s="125"/>
      <c r="W32" s="119"/>
      <c r="X32" s="126"/>
      <c r="Y32" s="125"/>
      <c r="Z32" s="119"/>
      <c r="AA32" s="126"/>
      <c r="AB32" s="131" t="s">
        <v>163</v>
      </c>
      <c r="AC32" s="122" t="s">
        <v>164</v>
      </c>
      <c r="AD32" s="123" t="s">
        <v>27</v>
      </c>
    </row>
    <row r="33" spans="1:30">
      <c r="A33" s="121" t="s">
        <v>165</v>
      </c>
      <c r="B33" s="212">
        <v>9.3000000000000007</v>
      </c>
      <c r="C33" s="126">
        <v>6715</v>
      </c>
      <c r="D33" s="120">
        <v>622</v>
      </c>
      <c r="E33" s="211">
        <v>10.4</v>
      </c>
      <c r="F33" s="126">
        <v>2458</v>
      </c>
      <c r="G33" s="120">
        <v>256</v>
      </c>
      <c r="H33" s="211">
        <v>10.9</v>
      </c>
      <c r="I33" s="126">
        <v>2733</v>
      </c>
      <c r="J33" s="120">
        <v>298</v>
      </c>
      <c r="K33" s="118">
        <v>9.8000000000000007</v>
      </c>
      <c r="L33" s="119">
        <v>2129</v>
      </c>
      <c r="M33" s="126">
        <v>209</v>
      </c>
      <c r="N33" s="131" t="s">
        <v>166</v>
      </c>
      <c r="O33" s="122"/>
      <c r="P33" s="123"/>
      <c r="Q33" s="130"/>
      <c r="R33" s="121" t="s">
        <v>165</v>
      </c>
      <c r="S33" s="125">
        <v>11.3</v>
      </c>
      <c r="T33" s="119">
        <v>866</v>
      </c>
      <c r="U33" s="126">
        <v>98</v>
      </c>
      <c r="V33" s="125">
        <v>12</v>
      </c>
      <c r="W33" s="119">
        <v>2239</v>
      </c>
      <c r="X33" s="126">
        <v>268</v>
      </c>
      <c r="Y33" s="125">
        <v>7.5</v>
      </c>
      <c r="Z33" s="119">
        <v>5157</v>
      </c>
      <c r="AA33" s="126">
        <v>386</v>
      </c>
      <c r="AB33" s="131" t="s">
        <v>166</v>
      </c>
      <c r="AC33" s="122"/>
      <c r="AD33" s="123"/>
    </row>
    <row r="34" spans="1:30">
      <c r="A34" s="121" t="s">
        <v>20</v>
      </c>
      <c r="B34" s="125">
        <v>6.3</v>
      </c>
      <c r="C34" s="126">
        <v>6422</v>
      </c>
      <c r="D34" s="127">
        <v>406</v>
      </c>
      <c r="E34" s="118">
        <v>7.1</v>
      </c>
      <c r="F34" s="126">
        <v>2510</v>
      </c>
      <c r="G34" s="127">
        <v>178</v>
      </c>
      <c r="H34" s="118">
        <v>8.6999999999999993</v>
      </c>
      <c r="I34" s="126">
        <v>2650</v>
      </c>
      <c r="J34" s="127">
        <v>230</v>
      </c>
      <c r="K34" s="118">
        <v>8.1999999999999993</v>
      </c>
      <c r="L34" s="126">
        <v>2854</v>
      </c>
      <c r="M34" s="126">
        <v>234</v>
      </c>
      <c r="N34" s="131" t="s">
        <v>21</v>
      </c>
      <c r="O34" s="122">
        <v>85</v>
      </c>
      <c r="P34" s="129" t="s">
        <v>23</v>
      </c>
      <c r="Q34" s="133">
        <v>85</v>
      </c>
      <c r="R34" s="121" t="s">
        <v>20</v>
      </c>
      <c r="S34" s="125">
        <v>8.4</v>
      </c>
      <c r="T34" s="126">
        <v>1036</v>
      </c>
      <c r="U34" s="126">
        <v>87</v>
      </c>
      <c r="V34" s="125">
        <v>8.1</v>
      </c>
      <c r="W34" s="126">
        <v>1928</v>
      </c>
      <c r="X34" s="126">
        <v>156</v>
      </c>
      <c r="Y34" s="125">
        <v>6.5</v>
      </c>
      <c r="Z34" s="126">
        <v>4382</v>
      </c>
      <c r="AA34" s="126">
        <v>285</v>
      </c>
      <c r="AB34" s="131" t="s">
        <v>21</v>
      </c>
      <c r="AC34" s="122">
        <v>85</v>
      </c>
      <c r="AD34" s="129" t="s">
        <v>23</v>
      </c>
    </row>
    <row r="35" spans="1:30">
      <c r="A35" s="121" t="s">
        <v>16</v>
      </c>
      <c r="B35" s="125">
        <v>5.8</v>
      </c>
      <c r="C35" s="126">
        <v>13616</v>
      </c>
      <c r="D35" s="127">
        <v>795</v>
      </c>
      <c r="E35" s="118">
        <v>6.8</v>
      </c>
      <c r="F35" s="126">
        <v>6154</v>
      </c>
      <c r="G35" s="127">
        <v>420</v>
      </c>
      <c r="H35" s="118">
        <v>8.3000000000000007</v>
      </c>
      <c r="I35" s="126">
        <v>6116</v>
      </c>
      <c r="J35" s="127">
        <v>510</v>
      </c>
      <c r="K35" s="118">
        <v>7.5</v>
      </c>
      <c r="L35" s="126">
        <v>5308</v>
      </c>
      <c r="M35" s="126">
        <v>399</v>
      </c>
      <c r="N35" s="131" t="s">
        <v>17</v>
      </c>
      <c r="O35" s="122" t="s">
        <v>175</v>
      </c>
      <c r="P35" s="129" t="s">
        <v>19</v>
      </c>
      <c r="Q35" s="133" t="s">
        <v>18</v>
      </c>
      <c r="R35" s="121" t="s">
        <v>16</v>
      </c>
      <c r="S35" s="125">
        <v>9.4</v>
      </c>
      <c r="T35" s="126">
        <v>1591</v>
      </c>
      <c r="U35" s="126">
        <v>150</v>
      </c>
      <c r="V35" s="125">
        <v>7.7</v>
      </c>
      <c r="W35" s="126">
        <v>4147</v>
      </c>
      <c r="X35" s="126">
        <v>321</v>
      </c>
      <c r="Y35" s="125">
        <v>5.9</v>
      </c>
      <c r="Z35" s="126">
        <v>11465</v>
      </c>
      <c r="AA35" s="126">
        <v>682</v>
      </c>
      <c r="AB35" s="131" t="s">
        <v>17</v>
      </c>
      <c r="AC35" s="122" t="s">
        <v>175</v>
      </c>
      <c r="AD35" s="129" t="s">
        <v>19</v>
      </c>
    </row>
    <row r="36" spans="1:30">
      <c r="A36" s="121" t="s">
        <v>12</v>
      </c>
      <c r="B36" s="125">
        <v>7</v>
      </c>
      <c r="C36" s="126">
        <v>5939</v>
      </c>
      <c r="D36" s="127">
        <v>416</v>
      </c>
      <c r="E36" s="118">
        <v>7.5</v>
      </c>
      <c r="F36" s="126">
        <v>2052</v>
      </c>
      <c r="G36" s="127">
        <v>153</v>
      </c>
      <c r="H36" s="118">
        <v>7.9</v>
      </c>
      <c r="I36" s="126">
        <v>2116</v>
      </c>
      <c r="J36" s="127">
        <v>168</v>
      </c>
      <c r="K36" s="118">
        <v>8.3000000000000007</v>
      </c>
      <c r="L36" s="126">
        <v>1624</v>
      </c>
      <c r="M36" s="126">
        <v>135</v>
      </c>
      <c r="N36" s="131" t="s">
        <v>13</v>
      </c>
      <c r="O36" s="122" t="s">
        <v>176</v>
      </c>
      <c r="P36" s="123" t="s">
        <v>15</v>
      </c>
      <c r="Q36" s="162" t="s">
        <v>14</v>
      </c>
      <c r="R36" s="121" t="s">
        <v>12</v>
      </c>
      <c r="S36" s="125">
        <v>7.5</v>
      </c>
      <c r="T36" s="126">
        <v>721</v>
      </c>
      <c r="U36" s="126">
        <v>54</v>
      </c>
      <c r="V36" s="125">
        <v>10.3</v>
      </c>
      <c r="W36" s="126">
        <v>1838</v>
      </c>
      <c r="X36" s="126">
        <v>189</v>
      </c>
      <c r="Y36" s="125">
        <v>5.5</v>
      </c>
      <c r="Z36" s="126">
        <v>8377</v>
      </c>
      <c r="AA36" s="126">
        <v>464</v>
      </c>
      <c r="AB36" s="131" t="s">
        <v>13</v>
      </c>
      <c r="AC36" s="122" t="s">
        <v>176</v>
      </c>
      <c r="AD36" s="123" t="s">
        <v>15</v>
      </c>
    </row>
    <row r="37" spans="1:30">
      <c r="A37" s="121" t="s">
        <v>211</v>
      </c>
      <c r="B37" s="125">
        <v>7.3</v>
      </c>
      <c r="C37" s="126">
        <v>7427</v>
      </c>
      <c r="D37" s="127">
        <v>539</v>
      </c>
      <c r="E37" s="118">
        <v>7.6</v>
      </c>
      <c r="F37" s="126">
        <v>2897</v>
      </c>
      <c r="G37" s="127">
        <v>219</v>
      </c>
      <c r="H37" s="118">
        <v>10.199999999999999</v>
      </c>
      <c r="I37" s="126">
        <v>2892</v>
      </c>
      <c r="J37" s="127">
        <v>295</v>
      </c>
      <c r="K37" s="118">
        <v>8.9</v>
      </c>
      <c r="L37" s="126">
        <v>2636</v>
      </c>
      <c r="M37" s="126">
        <v>235</v>
      </c>
      <c r="N37" s="131" t="s">
        <v>212</v>
      </c>
      <c r="O37" s="134" t="s">
        <v>213</v>
      </c>
      <c r="P37" s="129" t="s">
        <v>11</v>
      </c>
      <c r="Q37" s="130" t="s">
        <v>10</v>
      </c>
      <c r="R37" s="121" t="s">
        <v>211</v>
      </c>
      <c r="S37" s="125">
        <v>10.4</v>
      </c>
      <c r="T37" s="126">
        <v>953</v>
      </c>
      <c r="U37" s="126">
        <v>99</v>
      </c>
      <c r="V37" s="125">
        <v>8.6999999999999993</v>
      </c>
      <c r="W37" s="126">
        <v>2872</v>
      </c>
      <c r="X37" s="126">
        <v>249</v>
      </c>
      <c r="Y37" s="125">
        <v>7.3</v>
      </c>
      <c r="Z37" s="126">
        <v>6603</v>
      </c>
      <c r="AA37" s="126">
        <v>482</v>
      </c>
      <c r="AB37" s="131" t="s">
        <v>212</v>
      </c>
      <c r="AC37" s="134" t="s">
        <v>213</v>
      </c>
      <c r="AD37" s="129" t="s">
        <v>11</v>
      </c>
    </row>
    <row r="38" spans="1:30" ht="13.5" thickBot="1">
      <c r="A38" s="173" t="s">
        <v>217</v>
      </c>
      <c r="B38" s="213"/>
      <c r="C38" s="140"/>
      <c r="D38" s="141"/>
      <c r="E38" s="214"/>
      <c r="F38" s="140"/>
      <c r="G38" s="141"/>
      <c r="H38" s="214"/>
      <c r="I38" s="140"/>
      <c r="J38" s="141"/>
      <c r="K38" s="215"/>
      <c r="L38" s="139"/>
      <c r="M38" s="140"/>
      <c r="N38" s="142"/>
      <c r="O38" s="143"/>
      <c r="P38" s="144"/>
      <c r="Q38" s="164"/>
      <c r="R38" s="165"/>
      <c r="S38" s="227"/>
      <c r="T38" s="167"/>
      <c r="U38" s="168"/>
      <c r="V38" s="227"/>
      <c r="W38" s="167"/>
      <c r="X38" s="168"/>
      <c r="Y38" s="227"/>
      <c r="Z38" s="167"/>
      <c r="AA38" s="168"/>
      <c r="AB38" s="170"/>
      <c r="AC38" s="171"/>
      <c r="AD38" s="172"/>
    </row>
    <row r="39" spans="1:30" ht="13.5" thickTop="1">
      <c r="A39" s="173" t="s">
        <v>219</v>
      </c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174"/>
      <c r="AD39" s="228" t="s">
        <v>258</v>
      </c>
    </row>
    <row r="40" spans="1:30">
      <c r="A40" s="173" t="s">
        <v>221</v>
      </c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6"/>
      <c r="AD40" s="228" t="s">
        <v>259</v>
      </c>
    </row>
    <row r="41" spans="1:30">
      <c r="A41" s="173" t="s">
        <v>223</v>
      </c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6"/>
      <c r="AD41" s="229" t="s">
        <v>222</v>
      </c>
    </row>
    <row r="42" spans="1:30">
      <c r="A42" s="173" t="s">
        <v>225</v>
      </c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6"/>
      <c r="AD42" s="229" t="s">
        <v>224</v>
      </c>
    </row>
    <row r="43" spans="1:30"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6"/>
      <c r="AD43" s="228" t="s">
        <v>226</v>
      </c>
    </row>
    <row r="45" spans="1:30">
      <c r="A45" t="s">
        <v>241</v>
      </c>
      <c r="B45" t="s">
        <v>250</v>
      </c>
      <c r="C45" t="s">
        <v>251</v>
      </c>
    </row>
    <row r="46" spans="1:30">
      <c r="A46" t="s">
        <v>243</v>
      </c>
    </row>
    <row r="47" spans="1:30">
      <c r="A47" t="s">
        <v>244</v>
      </c>
    </row>
    <row r="48" spans="1:30">
      <c r="A48" t="s">
        <v>245</v>
      </c>
    </row>
    <row r="49" spans="1:1">
      <c r="A49" t="s">
        <v>246</v>
      </c>
    </row>
    <row r="50" spans="1:1">
      <c r="A50" t="s">
        <v>247</v>
      </c>
    </row>
    <row r="51" spans="1:1">
      <c r="A51" t="s">
        <v>248</v>
      </c>
    </row>
    <row r="52" spans="1:1">
      <c r="A52" t="s">
        <v>249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33"/>
  <sheetViews>
    <sheetView showGridLines="0" rightToLeft="1" zoomScale="90" zoomScaleNormal="90" workbookViewId="0">
      <selection activeCell="L2" sqref="L2"/>
    </sheetView>
  </sheetViews>
  <sheetFormatPr defaultRowHeight="12.75"/>
  <cols>
    <col min="1" max="1" width="5.85546875" style="2" customWidth="1"/>
    <col min="2" max="2" width="10.140625" bestFit="1" customWidth="1"/>
    <col min="3" max="3" width="26.5703125" style="1" customWidth="1"/>
    <col min="4" max="4" width="8.28515625" customWidth="1"/>
    <col min="5" max="5" width="8.140625" customWidth="1"/>
    <col min="6" max="6" width="13.28515625" customWidth="1"/>
    <col min="7" max="8" width="8.28515625" customWidth="1"/>
    <col min="9" max="9" width="13.28515625" customWidth="1"/>
    <col min="10" max="10" width="33.5703125" style="1" customWidth="1"/>
  </cols>
  <sheetData>
    <row r="1" spans="1:10" s="55" customFormat="1" ht="15.75">
      <c r="A1" s="57" t="s">
        <v>93</v>
      </c>
      <c r="E1" s="56"/>
      <c r="F1" s="56"/>
      <c r="G1" s="56"/>
      <c r="H1" s="56"/>
      <c r="I1" s="56"/>
    </row>
    <row r="2" spans="1:10" s="1" customFormat="1">
      <c r="A2" s="50"/>
      <c r="J2" s="49" t="s">
        <v>94</v>
      </c>
    </row>
    <row r="3" spans="1:10" s="51" customFormat="1">
      <c r="A3" s="54"/>
      <c r="B3" s="53"/>
      <c r="J3" s="52"/>
    </row>
    <row r="4" spans="1:10" s="1" customFormat="1" ht="8.25" customHeight="1" thickBot="1">
      <c r="A4" s="50"/>
      <c r="J4" s="49"/>
    </row>
    <row r="5" spans="1:10" ht="14.25" thickTop="1" thickBot="1">
      <c r="A5" s="306" t="s">
        <v>92</v>
      </c>
      <c r="B5" s="300" t="s">
        <v>91</v>
      </c>
      <c r="C5" s="301"/>
      <c r="D5" s="304">
        <v>2018</v>
      </c>
      <c r="E5" s="304">
        <v>2007</v>
      </c>
      <c r="F5" s="305"/>
      <c r="G5" s="304">
        <v>2019</v>
      </c>
      <c r="H5" s="304">
        <v>2007</v>
      </c>
      <c r="I5" s="305"/>
      <c r="J5" s="48"/>
    </row>
    <row r="6" spans="1:10" ht="51.75" thickBot="1">
      <c r="A6" s="307"/>
      <c r="B6" s="302"/>
      <c r="C6" s="303"/>
      <c r="D6" s="47" t="s">
        <v>90</v>
      </c>
      <c r="E6" s="46" t="s">
        <v>89</v>
      </c>
      <c r="F6" s="45" t="s">
        <v>88</v>
      </c>
      <c r="G6" s="47" t="s">
        <v>90</v>
      </c>
      <c r="H6" s="46" t="s">
        <v>89</v>
      </c>
      <c r="I6" s="45" t="s">
        <v>88</v>
      </c>
      <c r="J6" s="44"/>
    </row>
    <row r="7" spans="1:10">
      <c r="A7" s="298" t="s">
        <v>87</v>
      </c>
      <c r="B7" s="298"/>
      <c r="C7" s="299"/>
      <c r="D7" s="43">
        <v>57251</v>
      </c>
      <c r="E7" s="42">
        <v>43651</v>
      </c>
      <c r="F7" s="41">
        <v>13600</v>
      </c>
      <c r="G7" s="43">
        <v>58957</v>
      </c>
      <c r="H7" s="42">
        <v>44951</v>
      </c>
      <c r="I7" s="41">
        <v>14006</v>
      </c>
      <c r="J7" s="40" t="s">
        <v>86</v>
      </c>
    </row>
    <row r="8" spans="1:10">
      <c r="A8" s="23" t="s">
        <v>85</v>
      </c>
      <c r="B8" s="22" t="s">
        <v>84</v>
      </c>
      <c r="C8" s="21" t="s">
        <v>83</v>
      </c>
      <c r="D8" s="20">
        <v>757</v>
      </c>
      <c r="E8" s="27">
        <v>690</v>
      </c>
      <c r="F8" s="26">
        <v>67</v>
      </c>
      <c r="G8" s="20">
        <v>778</v>
      </c>
      <c r="H8" s="27">
        <v>740</v>
      </c>
      <c r="I8" s="26">
        <v>38</v>
      </c>
      <c r="J8" s="17" t="s">
        <v>82</v>
      </c>
    </row>
    <row r="9" spans="1:10">
      <c r="A9" s="23" t="s">
        <v>81</v>
      </c>
      <c r="B9" s="22" t="s">
        <v>80</v>
      </c>
      <c r="C9" s="21" t="s">
        <v>79</v>
      </c>
      <c r="D9" s="20">
        <v>1390</v>
      </c>
      <c r="E9" s="19">
        <v>1566</v>
      </c>
      <c r="F9" s="18">
        <v>-176</v>
      </c>
      <c r="G9" s="20">
        <v>1145</v>
      </c>
      <c r="H9" s="19">
        <v>1487</v>
      </c>
      <c r="I9" s="18">
        <v>-342</v>
      </c>
      <c r="J9" s="39" t="s">
        <v>78</v>
      </c>
    </row>
    <row r="10" spans="1:10" ht="25.5">
      <c r="A10" s="25" t="s">
        <v>77</v>
      </c>
      <c r="B10" s="38" t="s">
        <v>76</v>
      </c>
      <c r="C10" s="35" t="s">
        <v>75</v>
      </c>
      <c r="D10" s="20">
        <v>126</v>
      </c>
      <c r="E10" s="19">
        <v>93</v>
      </c>
      <c r="F10" s="18">
        <v>33</v>
      </c>
      <c r="G10" s="20">
        <v>170</v>
      </c>
      <c r="H10" s="19">
        <v>108</v>
      </c>
      <c r="I10" s="18">
        <v>62</v>
      </c>
      <c r="J10" s="24" t="s">
        <v>74</v>
      </c>
    </row>
    <row r="11" spans="1:10">
      <c r="A11" s="23" t="s">
        <v>73</v>
      </c>
      <c r="B11" s="38" t="s">
        <v>72</v>
      </c>
      <c r="C11" s="21" t="s">
        <v>71</v>
      </c>
      <c r="D11" s="20">
        <v>7825</v>
      </c>
      <c r="E11" s="19">
        <v>5678</v>
      </c>
      <c r="F11" s="18">
        <v>2147</v>
      </c>
      <c r="G11" s="20">
        <v>7697</v>
      </c>
      <c r="H11" s="19">
        <v>6054</v>
      </c>
      <c r="I11" s="18">
        <v>1643</v>
      </c>
      <c r="J11" s="17" t="s">
        <v>70</v>
      </c>
    </row>
    <row r="12" spans="1:10" ht="25.5">
      <c r="A12" s="25" t="s">
        <v>69</v>
      </c>
      <c r="B12" s="22" t="s">
        <v>68</v>
      </c>
      <c r="C12" s="35" t="s">
        <v>67</v>
      </c>
      <c r="D12" s="20">
        <v>8824</v>
      </c>
      <c r="E12" s="19">
        <v>8522</v>
      </c>
      <c r="F12" s="18">
        <v>302</v>
      </c>
      <c r="G12" s="20">
        <v>8822</v>
      </c>
      <c r="H12" s="19">
        <v>8611</v>
      </c>
      <c r="I12" s="18">
        <v>211</v>
      </c>
      <c r="J12" s="24" t="s">
        <v>64</v>
      </c>
    </row>
    <row r="13" spans="1:10" ht="24">
      <c r="A13" s="23"/>
      <c r="B13" s="34" t="s">
        <v>66</v>
      </c>
      <c r="C13" s="33" t="s">
        <v>65</v>
      </c>
      <c r="D13" s="32">
        <v>996</v>
      </c>
      <c r="E13" s="31">
        <v>852</v>
      </c>
      <c r="F13" s="30">
        <v>144</v>
      </c>
      <c r="G13" s="32">
        <v>1145</v>
      </c>
      <c r="H13" s="31">
        <v>887</v>
      </c>
      <c r="I13" s="30">
        <v>258</v>
      </c>
      <c r="J13" s="29" t="s">
        <v>64</v>
      </c>
    </row>
    <row r="14" spans="1:10">
      <c r="A14" s="23"/>
      <c r="B14" s="34" t="s">
        <v>63</v>
      </c>
      <c r="C14" s="33" t="s">
        <v>62</v>
      </c>
      <c r="D14" s="32">
        <v>2036</v>
      </c>
      <c r="E14" s="31">
        <v>2123</v>
      </c>
      <c r="F14" s="30">
        <v>-87</v>
      </c>
      <c r="G14" s="32">
        <v>2001</v>
      </c>
      <c r="H14" s="31">
        <v>2158</v>
      </c>
      <c r="I14" s="30">
        <v>-157</v>
      </c>
      <c r="J14" s="29" t="s">
        <v>61</v>
      </c>
    </row>
    <row r="15" spans="1:10" ht="24">
      <c r="A15" s="23"/>
      <c r="B15" s="34" t="s">
        <v>60</v>
      </c>
      <c r="C15" s="33" t="s">
        <v>59</v>
      </c>
      <c r="D15" s="32">
        <v>5792</v>
      </c>
      <c r="E15" s="31">
        <v>5547</v>
      </c>
      <c r="F15" s="30">
        <v>245</v>
      </c>
      <c r="G15" s="32">
        <v>5676</v>
      </c>
      <c r="H15" s="31">
        <v>5566</v>
      </c>
      <c r="I15" s="30">
        <v>110</v>
      </c>
      <c r="J15" s="29" t="s">
        <v>58</v>
      </c>
    </row>
    <row r="16" spans="1:10" ht="25.5">
      <c r="A16" s="37" t="s">
        <v>57</v>
      </c>
      <c r="B16" s="36" t="s">
        <v>56</v>
      </c>
      <c r="C16" s="35" t="s">
        <v>55</v>
      </c>
      <c r="D16" s="20">
        <v>3541</v>
      </c>
      <c r="E16" s="19">
        <v>2842</v>
      </c>
      <c r="F16" s="18">
        <v>699</v>
      </c>
      <c r="G16" s="20">
        <v>3998</v>
      </c>
      <c r="H16" s="19">
        <v>3024</v>
      </c>
      <c r="I16" s="18">
        <v>974</v>
      </c>
      <c r="J16" s="24" t="s">
        <v>54</v>
      </c>
    </row>
    <row r="17" spans="1:10">
      <c r="A17" s="23"/>
      <c r="B17" s="34" t="s">
        <v>53</v>
      </c>
      <c r="C17" s="33" t="s">
        <v>52</v>
      </c>
      <c r="D17" s="32">
        <v>305</v>
      </c>
      <c r="E17" s="31">
        <v>233</v>
      </c>
      <c r="F17" s="30">
        <v>72</v>
      </c>
      <c r="G17" s="32">
        <v>400</v>
      </c>
      <c r="H17" s="31">
        <v>291</v>
      </c>
      <c r="I17" s="30">
        <v>109</v>
      </c>
      <c r="J17" s="29" t="s">
        <v>51</v>
      </c>
    </row>
    <row r="18" spans="1:10" ht="25.5">
      <c r="A18" s="37" t="s">
        <v>50</v>
      </c>
      <c r="B18" s="36" t="s">
        <v>49</v>
      </c>
      <c r="C18" s="35" t="s">
        <v>48</v>
      </c>
      <c r="D18" s="20">
        <v>3507</v>
      </c>
      <c r="E18" s="19">
        <v>3215</v>
      </c>
      <c r="F18" s="18">
        <v>292</v>
      </c>
      <c r="G18" s="20">
        <v>3665</v>
      </c>
      <c r="H18" s="19">
        <v>3223</v>
      </c>
      <c r="I18" s="18">
        <v>442</v>
      </c>
      <c r="J18" s="24" t="s">
        <v>47</v>
      </c>
    </row>
    <row r="19" spans="1:10">
      <c r="A19" s="23" t="s">
        <v>46</v>
      </c>
      <c r="B19" s="22" t="s">
        <v>45</v>
      </c>
      <c r="C19" s="21" t="s">
        <v>44</v>
      </c>
      <c r="D19" s="20">
        <v>2970</v>
      </c>
      <c r="E19" s="19">
        <v>2244</v>
      </c>
      <c r="F19" s="18">
        <v>726</v>
      </c>
      <c r="G19" s="20">
        <v>2778</v>
      </c>
      <c r="H19" s="19">
        <v>2258</v>
      </c>
      <c r="I19" s="18">
        <v>520</v>
      </c>
      <c r="J19" s="17" t="s">
        <v>43</v>
      </c>
    </row>
    <row r="20" spans="1:10" ht="48">
      <c r="A20" s="23"/>
      <c r="B20" s="34" t="s">
        <v>42</v>
      </c>
      <c r="C20" s="33" t="s">
        <v>41</v>
      </c>
      <c r="D20" s="32">
        <v>2619</v>
      </c>
      <c r="E20" s="31">
        <v>2005</v>
      </c>
      <c r="F20" s="30">
        <v>614</v>
      </c>
      <c r="G20" s="32">
        <v>2448</v>
      </c>
      <c r="H20" s="31">
        <v>2007</v>
      </c>
      <c r="I20" s="30">
        <v>441</v>
      </c>
      <c r="J20" s="29" t="s">
        <v>40</v>
      </c>
    </row>
    <row r="21" spans="1:10">
      <c r="A21" s="23" t="s">
        <v>39</v>
      </c>
      <c r="B21" s="22" t="s">
        <v>38</v>
      </c>
      <c r="C21" s="21" t="s">
        <v>37</v>
      </c>
      <c r="D21" s="28">
        <v>1112</v>
      </c>
      <c r="E21" s="27">
        <v>720</v>
      </c>
      <c r="F21" s="26">
        <v>392</v>
      </c>
      <c r="G21" s="28">
        <v>1142</v>
      </c>
      <c r="H21" s="27">
        <v>709</v>
      </c>
      <c r="I21" s="26">
        <v>433</v>
      </c>
      <c r="J21" s="17" t="s">
        <v>36</v>
      </c>
    </row>
    <row r="22" spans="1:10">
      <c r="A22" s="23" t="s">
        <v>35</v>
      </c>
      <c r="B22" s="22" t="s">
        <v>34</v>
      </c>
      <c r="C22" s="21" t="s">
        <v>33</v>
      </c>
      <c r="D22" s="20">
        <v>3596</v>
      </c>
      <c r="E22" s="19">
        <v>2363</v>
      </c>
      <c r="F22" s="18">
        <v>1233</v>
      </c>
      <c r="G22" s="20">
        <v>3476</v>
      </c>
      <c r="H22" s="19">
        <v>2320</v>
      </c>
      <c r="I22" s="18">
        <v>1156</v>
      </c>
      <c r="J22" s="24" t="s">
        <v>32</v>
      </c>
    </row>
    <row r="23" spans="1:10" ht="25.5">
      <c r="A23" s="25" t="s">
        <v>31</v>
      </c>
      <c r="B23" s="22" t="s">
        <v>30</v>
      </c>
      <c r="C23" s="21" t="s">
        <v>29</v>
      </c>
      <c r="D23" s="20">
        <v>11384</v>
      </c>
      <c r="E23" s="19">
        <v>7550</v>
      </c>
      <c r="F23" s="18">
        <v>3834</v>
      </c>
      <c r="G23" s="20">
        <v>12255</v>
      </c>
      <c r="H23" s="19">
        <v>8103</v>
      </c>
      <c r="I23" s="18">
        <v>4152</v>
      </c>
      <c r="J23" s="24" t="s">
        <v>28</v>
      </c>
    </row>
    <row r="24" spans="1:10" ht="25.5">
      <c r="A24" s="25" t="s">
        <v>27</v>
      </c>
      <c r="B24" s="22" t="s">
        <v>26</v>
      </c>
      <c r="C24" s="21" t="s">
        <v>25</v>
      </c>
      <c r="D24" s="20">
        <v>2384</v>
      </c>
      <c r="E24" s="19">
        <v>1828</v>
      </c>
      <c r="F24" s="18">
        <v>556</v>
      </c>
      <c r="G24" s="20">
        <v>2554</v>
      </c>
      <c r="H24" s="19">
        <v>1806</v>
      </c>
      <c r="I24" s="18">
        <v>748</v>
      </c>
      <c r="J24" s="24" t="s">
        <v>24</v>
      </c>
    </row>
    <row r="25" spans="1:10">
      <c r="A25" s="23" t="s">
        <v>23</v>
      </c>
      <c r="B25" s="22" t="s">
        <v>22</v>
      </c>
      <c r="C25" s="21" t="s">
        <v>21</v>
      </c>
      <c r="D25" s="20">
        <v>1733</v>
      </c>
      <c r="E25" s="19">
        <v>1224</v>
      </c>
      <c r="F25" s="18">
        <v>509</v>
      </c>
      <c r="G25" s="20">
        <v>1876</v>
      </c>
      <c r="H25" s="19">
        <v>1213</v>
      </c>
      <c r="I25" s="18">
        <v>663</v>
      </c>
      <c r="J25" s="17" t="s">
        <v>20</v>
      </c>
    </row>
    <row r="26" spans="1:10">
      <c r="A26" s="23" t="s">
        <v>19</v>
      </c>
      <c r="B26" s="22" t="s">
        <v>18</v>
      </c>
      <c r="C26" s="21" t="s">
        <v>17</v>
      </c>
      <c r="D26" s="20">
        <v>3563</v>
      </c>
      <c r="E26" s="19">
        <v>2103</v>
      </c>
      <c r="F26" s="18">
        <v>1460</v>
      </c>
      <c r="G26" s="20">
        <v>3677</v>
      </c>
      <c r="H26" s="19">
        <v>2238</v>
      </c>
      <c r="I26" s="18">
        <v>1439</v>
      </c>
      <c r="J26" s="17" t="s">
        <v>16</v>
      </c>
    </row>
    <row r="27" spans="1:10">
      <c r="A27" s="23" t="s">
        <v>15</v>
      </c>
      <c r="B27" s="22" t="s">
        <v>14</v>
      </c>
      <c r="C27" s="21" t="s">
        <v>13</v>
      </c>
      <c r="D27" s="20">
        <v>2228</v>
      </c>
      <c r="E27" s="19">
        <v>1490</v>
      </c>
      <c r="F27" s="18">
        <v>738</v>
      </c>
      <c r="G27" s="20">
        <v>2417</v>
      </c>
      <c r="H27" s="19">
        <v>1496</v>
      </c>
      <c r="I27" s="18">
        <v>921</v>
      </c>
      <c r="J27" s="17" t="s">
        <v>12</v>
      </c>
    </row>
    <row r="28" spans="1:10" ht="13.5" thickBot="1">
      <c r="A28" s="16" t="s">
        <v>11</v>
      </c>
      <c r="B28" s="15" t="s">
        <v>10</v>
      </c>
      <c r="C28" s="14" t="s">
        <v>9</v>
      </c>
      <c r="D28" s="13">
        <v>2311</v>
      </c>
      <c r="E28" s="12">
        <v>1523</v>
      </c>
      <c r="F28" s="11">
        <v>788</v>
      </c>
      <c r="G28" s="13">
        <v>2507</v>
      </c>
      <c r="H28" s="12">
        <v>1561</v>
      </c>
      <c r="I28" s="11">
        <v>946</v>
      </c>
      <c r="J28" s="10" t="s">
        <v>8</v>
      </c>
    </row>
    <row r="29" spans="1:10" s="3" customFormat="1" ht="12" thickTop="1">
      <c r="A29" s="7" t="s">
        <v>7</v>
      </c>
      <c r="B29" s="9"/>
      <c r="C29" s="6"/>
      <c r="D29" s="6"/>
      <c r="E29" s="8"/>
      <c r="F29" s="6"/>
      <c r="G29" s="8"/>
      <c r="H29" s="8"/>
      <c r="I29" s="6"/>
      <c r="J29" s="5" t="s">
        <v>6</v>
      </c>
    </row>
    <row r="30" spans="1:10" s="3" customFormat="1" ht="11.25">
      <c r="A30" s="7" t="s">
        <v>5</v>
      </c>
      <c r="B30" s="6"/>
      <c r="C30" s="6"/>
      <c r="D30" s="6"/>
      <c r="E30" s="6"/>
      <c r="F30" s="6"/>
      <c r="G30" s="6"/>
      <c r="H30" s="6"/>
      <c r="I30" s="6"/>
      <c r="J30" s="5" t="s">
        <v>4</v>
      </c>
    </row>
    <row r="31" spans="1:10" s="3" customFormat="1" ht="11.25">
      <c r="A31" s="7" t="s">
        <v>3</v>
      </c>
      <c r="B31" s="6"/>
      <c r="C31" s="6"/>
      <c r="D31" s="6"/>
      <c r="E31" s="6"/>
      <c r="F31" s="6"/>
      <c r="G31" s="6"/>
      <c r="H31" s="6"/>
      <c r="I31" s="6"/>
      <c r="J31" s="5" t="s">
        <v>2</v>
      </c>
    </row>
    <row r="32" spans="1:10" ht="9.75" customHeight="1">
      <c r="A32" s="4" t="s">
        <v>1</v>
      </c>
      <c r="J32" s="3" t="s">
        <v>0</v>
      </c>
    </row>
    <row r="33" spans="10:10">
      <c r="J33" s="3"/>
    </row>
  </sheetData>
  <mergeCells count="5">
    <mergeCell ref="A7:C7"/>
    <mergeCell ref="B5:C6"/>
    <mergeCell ref="D5:F5"/>
    <mergeCell ref="G5:I5"/>
    <mergeCell ref="A5:A6"/>
  </mergeCells>
  <printOptions horizontalCentered="1"/>
  <pageMargins left="0.39370078740157483" right="0.39370078740157483" top="1.5748031496062993" bottom="0.51181102362204722" header="0.31496062992125984" footer="0.31496062992125984"/>
  <pageSetup paperSize="9" scale="86" orientation="landscape" r:id="rId1"/>
  <headerFooter alignWithMargins="0">
    <oddHeader>&amp;C&amp;G</oddHeader>
    <oddFooter>&amp;Rדמוגרפיה של עסקים - שרידות ותנועות של עסקים 2019-2017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259"/>
  <sheetViews>
    <sheetView rightToLeft="1" tabSelected="1" workbookViewId="0">
      <selection activeCell="A11" sqref="A11"/>
    </sheetView>
  </sheetViews>
  <sheetFormatPr defaultRowHeight="12.75"/>
  <cols>
    <col min="1" max="1" width="17" bestFit="1" customWidth="1"/>
    <col min="2" max="2" width="16.140625" bestFit="1" customWidth="1"/>
    <col min="3" max="3" width="43.28515625" bestFit="1" customWidth="1"/>
    <col min="4" max="4" width="16.7109375" bestFit="1" customWidth="1"/>
    <col min="5" max="5" width="18" bestFit="1" customWidth="1"/>
    <col min="6" max="6" width="23" bestFit="1" customWidth="1"/>
    <col min="9" max="9" width="10.28515625" bestFit="1" customWidth="1"/>
    <col min="16" max="16" width="17.5703125" bestFit="1" customWidth="1"/>
    <col min="17" max="17" width="16.42578125" bestFit="1" customWidth="1"/>
    <col min="18" max="18" width="14.42578125" bestFit="1" customWidth="1"/>
  </cols>
  <sheetData>
    <row r="1" spans="1:21">
      <c r="A1" s="308">
        <v>2015</v>
      </c>
      <c r="B1" s="308"/>
      <c r="C1" s="308"/>
      <c r="D1" s="308"/>
      <c r="E1" s="308"/>
      <c r="F1" s="308"/>
      <c r="Q1" s="274" t="s">
        <v>532</v>
      </c>
      <c r="R1" s="275" t="s">
        <v>241</v>
      </c>
    </row>
    <row r="2" spans="1:21">
      <c r="A2" t="s">
        <v>241</v>
      </c>
      <c r="B2" t="s">
        <v>250</v>
      </c>
      <c r="C2" t="s">
        <v>251</v>
      </c>
      <c r="D2" s="271" t="s">
        <v>252</v>
      </c>
      <c r="E2" t="s">
        <v>253</v>
      </c>
      <c r="F2" t="s">
        <v>513</v>
      </c>
      <c r="K2">
        <v>48338</v>
      </c>
      <c r="P2" t="s">
        <v>265</v>
      </c>
      <c r="Q2" s="276" t="s">
        <v>265</v>
      </c>
      <c r="R2" s="277" t="s">
        <v>246</v>
      </c>
      <c r="U2" t="b">
        <f t="shared" ref="U2:U33" si="0">P2=Q2</f>
        <v>1</v>
      </c>
    </row>
    <row r="3" spans="1:21">
      <c r="A3" t="s">
        <v>243</v>
      </c>
      <c r="B3" s="256">
        <f>'2015 פעילים'!F14+'2015 פעילים'!D14</f>
        <v>148938</v>
      </c>
      <c r="C3" s="256">
        <f>'2015'!F16</f>
        <v>12996</v>
      </c>
      <c r="D3" s="272">
        <f>'2015'!E16</f>
        <v>10032</v>
      </c>
      <c r="E3" s="256">
        <f>C3-D3</f>
        <v>2964</v>
      </c>
      <c r="F3" s="269">
        <f>SUMIFS('נתוני רשויות 2015'!$F$2:$F$260,'נתוני רשויות 2015'!$E$2:$E$260,'ריכוז נתונים'!$A3)</f>
        <v>290940.24797650531</v>
      </c>
      <c r="G3" s="268">
        <f>D3/B3</f>
        <v>6.7356886758248399E-2</v>
      </c>
      <c r="K3">
        <f>K2/0.091</f>
        <v>531186.81318681315</v>
      </c>
      <c r="P3" t="s">
        <v>266</v>
      </c>
      <c r="Q3" s="276" t="s">
        <v>266</v>
      </c>
      <c r="R3" s="277" t="s">
        <v>245</v>
      </c>
      <c r="U3" t="b">
        <f t="shared" si="0"/>
        <v>1</v>
      </c>
    </row>
    <row r="4" spans="1:21">
      <c r="A4" t="s">
        <v>244</v>
      </c>
      <c r="B4" s="256">
        <f>'2015 פעילים'!H14+'2015 פעילים'!J14</f>
        <v>60813</v>
      </c>
      <c r="C4" s="256">
        <f>'2015'!J16</f>
        <v>5573</v>
      </c>
      <c r="D4" s="272">
        <f>'2015'!I16</f>
        <v>4426</v>
      </c>
      <c r="E4" s="256">
        <f t="shared" ref="E4:E9" si="1">C4-D4</f>
        <v>1147</v>
      </c>
      <c r="F4" s="269">
        <f>SUMIFS('נתוני רשויות 2015'!$F$2:$F$260,'נתוני רשויות 2015'!$E$2:$E$260,'ריכוז נתונים'!$A4)</f>
        <v>-20982.656000000025</v>
      </c>
      <c r="G4" s="268">
        <f t="shared" ref="G4:G10" si="2">D4/B4</f>
        <v>7.2780491013434631E-2</v>
      </c>
      <c r="K4" s="257">
        <f>B10-K3</f>
        <v>16402.186813186854</v>
      </c>
      <c r="P4" t="s">
        <v>267</v>
      </c>
      <c r="Q4" s="276" t="s">
        <v>267</v>
      </c>
      <c r="R4" s="277" t="s">
        <v>243</v>
      </c>
      <c r="U4" t="b">
        <f t="shared" si="0"/>
        <v>1</v>
      </c>
    </row>
    <row r="5" spans="1:21">
      <c r="A5" s="277" t="s">
        <v>245</v>
      </c>
      <c r="B5" s="256">
        <f>'2015 פעילים'!N14+'2015 פעילים'!L14</f>
        <v>77822</v>
      </c>
      <c r="C5" s="256">
        <f>'2015'!N16</f>
        <v>7660</v>
      </c>
      <c r="D5" s="272">
        <f>'2015'!M16</f>
        <v>5653</v>
      </c>
      <c r="E5" s="256">
        <f t="shared" si="1"/>
        <v>2007</v>
      </c>
      <c r="F5" s="269">
        <f>SUMIFS('נתוני רשויות 2015'!$F$2:$F$260,'נתוני רשויות 2015'!$E$2:$E$260,'ריכוז נתונים'!$A5)</f>
        <v>105780.93808000001</v>
      </c>
      <c r="G5" s="268">
        <f t="shared" si="2"/>
        <v>7.2640127470381122E-2</v>
      </c>
      <c r="P5" t="s">
        <v>387</v>
      </c>
      <c r="Q5" s="276" t="s">
        <v>387</v>
      </c>
      <c r="R5" s="277" t="s">
        <v>244</v>
      </c>
      <c r="U5" t="b">
        <f t="shared" si="0"/>
        <v>1</v>
      </c>
    </row>
    <row r="6" spans="1:21">
      <c r="A6" t="s">
        <v>246</v>
      </c>
      <c r="B6" s="256">
        <f>'2015 פעילים'!P14+'2015 פעילים'!R14</f>
        <v>47063</v>
      </c>
      <c r="C6" s="256">
        <f>'2015'!R16</f>
        <v>4258</v>
      </c>
      <c r="D6" s="272">
        <f>'2015'!Q16</f>
        <v>3320</v>
      </c>
      <c r="E6" s="256">
        <f t="shared" si="1"/>
        <v>938</v>
      </c>
      <c r="F6" s="269">
        <f>SUMIFS('נתוני רשויות 2015'!$F$2:$F$260,'נתוני רשויות 2015'!$E$2:$E$260,'ריכוז נתונים'!$A6)</f>
        <v>194664.23467807635</v>
      </c>
      <c r="G6" s="268">
        <f t="shared" si="2"/>
        <v>7.0543739243142167E-2</v>
      </c>
      <c r="P6" t="s">
        <v>388</v>
      </c>
      <c r="Q6" s="276" t="s">
        <v>388</v>
      </c>
      <c r="R6" s="277" t="s">
        <v>248</v>
      </c>
      <c r="U6" t="b">
        <f t="shared" si="0"/>
        <v>1</v>
      </c>
    </row>
    <row r="7" spans="1:21">
      <c r="A7" s="269" t="s">
        <v>533</v>
      </c>
      <c r="B7" s="257">
        <f>'2015 פעילים'!W14+'2015 פעילים'!Y14</f>
        <v>14339</v>
      </c>
      <c r="C7" s="257">
        <f>'2015'!X16</f>
        <v>1426</v>
      </c>
      <c r="D7" s="272">
        <f>'2015'!W16</f>
        <v>947</v>
      </c>
      <c r="E7" s="256">
        <f t="shared" si="1"/>
        <v>479</v>
      </c>
      <c r="F7" s="269">
        <f>SUMIFS('נתוני רשויות 2015'!$F$2:$F$260,'נתוני רשויות 2015'!$E$2:$E$260,'ריכוז נתונים'!$A7)</f>
        <v>26678.538619999999</v>
      </c>
      <c r="G7" s="268">
        <f t="shared" si="2"/>
        <v>6.6043657158797689E-2</v>
      </c>
      <c r="P7" t="s">
        <v>389</v>
      </c>
      <c r="Q7" s="276" t="s">
        <v>389</v>
      </c>
      <c r="R7" s="277" t="s">
        <v>249</v>
      </c>
      <c r="U7" t="b">
        <f t="shared" si="0"/>
        <v>1</v>
      </c>
    </row>
    <row r="8" spans="1:21">
      <c r="A8" t="s">
        <v>248</v>
      </c>
      <c r="B8" s="257">
        <f>'2015 פעילים'!AA14+'2015 פעילים'!AC14</f>
        <v>53261</v>
      </c>
      <c r="C8" s="257">
        <f>'2015'!AB16</f>
        <v>5490</v>
      </c>
      <c r="D8" s="272">
        <f>'2015'!AA16</f>
        <v>4088</v>
      </c>
      <c r="E8" s="256">
        <f t="shared" si="1"/>
        <v>1402</v>
      </c>
      <c r="F8" s="269">
        <f>SUMIFS('נתוני רשויות 2015'!$F$2:$F$260,'נתוני רשויות 2015'!$E$2:$E$260,'ריכוז נתונים'!$A8)</f>
        <v>175711.65187000003</v>
      </c>
      <c r="G8" s="268">
        <f t="shared" si="2"/>
        <v>7.6754097745066752E-2</v>
      </c>
      <c r="P8" t="s">
        <v>390</v>
      </c>
      <c r="Q8" s="276" t="s">
        <v>390</v>
      </c>
      <c r="R8" s="277" t="s">
        <v>244</v>
      </c>
      <c r="U8" t="b">
        <f t="shared" si="0"/>
        <v>1</v>
      </c>
    </row>
    <row r="9" spans="1:21">
      <c r="A9" t="s">
        <v>249</v>
      </c>
      <c r="B9" s="257">
        <f>'2015 פעילים'!AE14+'2015 פעילים'!AG14</f>
        <v>145353</v>
      </c>
      <c r="C9" s="257">
        <f>'2015'!AF16</f>
        <v>11181</v>
      </c>
      <c r="D9" s="272">
        <f>'2015'!AE16</f>
        <v>9181</v>
      </c>
      <c r="E9" s="256">
        <f t="shared" si="1"/>
        <v>2000</v>
      </c>
      <c r="F9" s="269">
        <f>SUMIFS('נתוני רשויות 2015'!$F$2:$F$260,'נתוני רשויות 2015'!$E$2:$E$260,'ריכוז נתונים'!$A9)</f>
        <v>200950.38786000008</v>
      </c>
      <c r="G9" s="268">
        <f t="shared" si="2"/>
        <v>6.3163470998190613E-2</v>
      </c>
      <c r="P9" t="s">
        <v>268</v>
      </c>
      <c r="Q9" s="276" t="s">
        <v>268</v>
      </c>
      <c r="R9" s="277" t="s">
        <v>533</v>
      </c>
      <c r="U9" t="b">
        <f t="shared" si="0"/>
        <v>1</v>
      </c>
    </row>
    <row r="10" spans="1:21">
      <c r="A10" t="s">
        <v>254</v>
      </c>
      <c r="B10" s="257">
        <f>SUM(B3:B9)</f>
        <v>547589</v>
      </c>
      <c r="C10" s="257">
        <f>SUM(C3:C9)</f>
        <v>48584</v>
      </c>
      <c r="D10" s="272">
        <f>C10-K4</f>
        <v>32181.813186813146</v>
      </c>
      <c r="E10" s="257">
        <f>SUM(E3:E9)</f>
        <v>10937</v>
      </c>
      <c r="F10" s="269">
        <f>SUM(F3:F9)+F11</f>
        <v>1288394.4760845816</v>
      </c>
      <c r="G10" s="268">
        <f t="shared" si="2"/>
        <v>5.8770013982773844E-2</v>
      </c>
      <c r="I10" s="270">
        <f>1000*F10/D10</f>
        <v>40034.862815390261</v>
      </c>
      <c r="P10" t="s">
        <v>269</v>
      </c>
      <c r="Q10" s="276" t="s">
        <v>269</v>
      </c>
      <c r="R10" s="277" t="s">
        <v>249</v>
      </c>
      <c r="U10" t="b">
        <f t="shared" si="0"/>
        <v>1</v>
      </c>
    </row>
    <row r="11" spans="1:21">
      <c r="E11" t="s">
        <v>566</v>
      </c>
      <c r="F11" s="269">
        <v>314651.13299999997</v>
      </c>
      <c r="P11" t="s">
        <v>391</v>
      </c>
      <c r="Q11" s="278" t="s">
        <v>391</v>
      </c>
      <c r="R11" s="277" t="s">
        <v>248</v>
      </c>
      <c r="U11" t="b">
        <f t="shared" si="0"/>
        <v>1</v>
      </c>
    </row>
    <row r="12" spans="1:21">
      <c r="A12" s="308">
        <v>2016</v>
      </c>
      <c r="B12" s="308"/>
      <c r="C12" s="308"/>
      <c r="D12" s="308"/>
      <c r="E12" s="308"/>
      <c r="F12" s="308"/>
      <c r="P12" t="s">
        <v>270</v>
      </c>
      <c r="Q12" s="276" t="s">
        <v>270</v>
      </c>
      <c r="R12" s="277" t="s">
        <v>245</v>
      </c>
      <c r="U12" t="b">
        <f t="shared" si="0"/>
        <v>1</v>
      </c>
    </row>
    <row r="13" spans="1:21">
      <c r="A13" t="s">
        <v>241</v>
      </c>
      <c r="B13" t="s">
        <v>250</v>
      </c>
      <c r="C13" t="s">
        <v>251</v>
      </c>
      <c r="D13" s="271" t="s">
        <v>252</v>
      </c>
      <c r="E13" t="s">
        <v>253</v>
      </c>
      <c r="F13" t="s">
        <v>513</v>
      </c>
      <c r="P13" t="s">
        <v>459</v>
      </c>
      <c r="Q13" s="279" t="s">
        <v>459</v>
      </c>
      <c r="R13" s="280" t="s">
        <v>245</v>
      </c>
      <c r="U13" t="b">
        <f t="shared" si="0"/>
        <v>1</v>
      </c>
    </row>
    <row r="14" spans="1:21">
      <c r="A14" t="s">
        <v>243</v>
      </c>
      <c r="B14" s="256">
        <f>'2016 פעילים'!F14+'2016 פעילים'!D14</f>
        <v>154381</v>
      </c>
      <c r="C14" s="256">
        <f>'2016 לידות'!E16</f>
        <v>14006</v>
      </c>
      <c r="D14" s="272">
        <f>C14-E14</f>
        <v>8563</v>
      </c>
      <c r="E14" s="256">
        <f>B14-B3</f>
        <v>5443</v>
      </c>
      <c r="F14" s="269">
        <f>SUMIFS('נתוני רשויות 2016'!$F$2:$F$260,'נתוני רשויות 2016'!$E$2:$E$260,'ריכוז נתונים'!$A14)</f>
        <v>339284.66272816202</v>
      </c>
      <c r="G14" s="268">
        <f>D14/B14</f>
        <v>5.5466670121323218E-2</v>
      </c>
      <c r="P14" t="s">
        <v>460</v>
      </c>
      <c r="Q14" s="279" t="s">
        <v>460</v>
      </c>
      <c r="R14" s="280" t="s">
        <v>248</v>
      </c>
      <c r="U14" t="b">
        <f t="shared" si="0"/>
        <v>1</v>
      </c>
    </row>
    <row r="15" spans="1:21">
      <c r="A15" t="s">
        <v>244</v>
      </c>
      <c r="B15" s="256">
        <f>'2016 פעילים'!H14+'2016 פעילים'!J14</f>
        <v>62850</v>
      </c>
      <c r="C15" s="256">
        <f>'2016 לידות'!H16</f>
        <v>5899</v>
      </c>
      <c r="D15" s="272">
        <f t="shared" ref="D15:D20" si="3">C15-E15</f>
        <v>3862</v>
      </c>
      <c r="E15" s="256">
        <f t="shared" ref="E15:E20" si="4">B15-B4</f>
        <v>2037</v>
      </c>
      <c r="F15" s="269">
        <f>SUMIFS('נתוני רשויות 2016'!$F$2:$F$260,'נתוני רשויות 2016'!$E$2:$E$260,'ריכוז נתונים'!$A15)</f>
        <v>295190.51500000001</v>
      </c>
      <c r="G15" s="268">
        <f t="shared" ref="G15:G21" si="5">D15/B15</f>
        <v>6.1447891805887035E-2</v>
      </c>
      <c r="P15" t="s">
        <v>461</v>
      </c>
      <c r="Q15" s="279" t="s">
        <v>461</v>
      </c>
      <c r="R15" s="280" t="s">
        <v>244</v>
      </c>
      <c r="U15" t="b">
        <f t="shared" si="0"/>
        <v>1</v>
      </c>
    </row>
    <row r="16" spans="1:21">
      <c r="A16" s="277" t="s">
        <v>245</v>
      </c>
      <c r="B16" s="256">
        <f>'2016 פעילים'!N14+'2016 פעילים'!L14</f>
        <v>80856</v>
      </c>
      <c r="C16" s="256">
        <f>'2016 לידות'!K16</f>
        <v>8115</v>
      </c>
      <c r="D16" s="272">
        <f t="shared" si="3"/>
        <v>5081</v>
      </c>
      <c r="E16" s="256">
        <f t="shared" si="4"/>
        <v>3034</v>
      </c>
      <c r="F16" s="269">
        <f>SUMIFS('נתוני רשויות 2016'!$F$2:$F$260,'נתוני רשויות 2016'!$E$2:$E$260,'ריכוז נתונים'!$A16)</f>
        <v>128329.9385949089</v>
      </c>
      <c r="G16" s="268">
        <f t="shared" si="5"/>
        <v>6.2840110814287128E-2</v>
      </c>
      <c r="P16" t="s">
        <v>271</v>
      </c>
      <c r="Q16" s="276" t="s">
        <v>271</v>
      </c>
      <c r="R16" s="277" t="s">
        <v>243</v>
      </c>
      <c r="U16" t="b">
        <f t="shared" si="0"/>
        <v>1</v>
      </c>
    </row>
    <row r="17" spans="1:21">
      <c r="A17" t="s">
        <v>246</v>
      </c>
      <c r="B17" s="256">
        <f>'2016 פעילים'!P14+'2016 פעילים'!R14</f>
        <v>48288</v>
      </c>
      <c r="C17" s="256">
        <f>'2016 לידות'!N16</f>
        <v>4346</v>
      </c>
      <c r="D17" s="272">
        <f t="shared" si="3"/>
        <v>3121</v>
      </c>
      <c r="E17" s="256">
        <f t="shared" si="4"/>
        <v>1225</v>
      </c>
      <c r="F17" s="269">
        <f>SUMIFS('נתוני רשויות 2016'!$F$2:$F$260,'נתוני רשויות 2016'!$E$2:$E$260,'ריכוז נתונים'!$A17)</f>
        <v>227767.94</v>
      </c>
      <c r="G17" s="268">
        <f t="shared" si="5"/>
        <v>6.4633035122597743E-2</v>
      </c>
      <c r="P17" t="s">
        <v>392</v>
      </c>
      <c r="Q17" s="281" t="s">
        <v>392</v>
      </c>
      <c r="R17" s="277" t="s">
        <v>243</v>
      </c>
      <c r="U17" t="b">
        <f t="shared" si="0"/>
        <v>1</v>
      </c>
    </row>
    <row r="18" spans="1:21">
      <c r="A18" t="s">
        <v>533</v>
      </c>
      <c r="B18" s="257">
        <f>'2016 פעילים'!W14+'2016 פעילים'!Y14</f>
        <v>15181</v>
      </c>
      <c r="C18" s="257">
        <f>'2016 לידות'!T16</f>
        <v>1558</v>
      </c>
      <c r="D18" s="272">
        <f t="shared" si="3"/>
        <v>716</v>
      </c>
      <c r="E18" s="256">
        <f t="shared" si="4"/>
        <v>842</v>
      </c>
      <c r="F18" s="269">
        <f>SUMIFS('נתוני רשויות 2016'!$F$2:$F$260,'נתוני רשויות 2016'!$E$2:$E$260,'ריכוז נתונים'!$A18)</f>
        <v>28420.362630000011</v>
      </c>
      <c r="G18" s="268">
        <f t="shared" si="5"/>
        <v>4.7164218430933401E-2</v>
      </c>
      <c r="P18" t="s">
        <v>272</v>
      </c>
      <c r="Q18" s="276" t="s">
        <v>272</v>
      </c>
      <c r="R18" s="277" t="s">
        <v>533</v>
      </c>
      <c r="U18" t="b">
        <f t="shared" si="0"/>
        <v>1</v>
      </c>
    </row>
    <row r="19" spans="1:21">
      <c r="A19" t="s">
        <v>248</v>
      </c>
      <c r="B19" s="257">
        <f>'2016 פעילים'!AA14+'2016 פעילים'!AC14</f>
        <v>55462</v>
      </c>
      <c r="C19" s="257">
        <f>'2016 לידות'!W16</f>
        <v>5800</v>
      </c>
      <c r="D19" s="272">
        <f t="shared" si="3"/>
        <v>3599</v>
      </c>
      <c r="E19" s="256">
        <f t="shared" si="4"/>
        <v>2201</v>
      </c>
      <c r="F19" s="269">
        <f>SUMIFS('נתוני רשויות 2016'!$F$2:$F$260,'נתוני רשויות 2016'!$E$2:$E$260,'ריכוז נתונים'!$A19)</f>
        <v>139983.47120999999</v>
      </c>
      <c r="G19" s="268">
        <f t="shared" si="5"/>
        <v>6.4891276910316972E-2</v>
      </c>
      <c r="P19" t="s">
        <v>273</v>
      </c>
      <c r="Q19" s="276" t="s">
        <v>273</v>
      </c>
      <c r="R19" s="277" t="s">
        <v>533</v>
      </c>
      <c r="U19" t="b">
        <f t="shared" si="0"/>
        <v>1</v>
      </c>
    </row>
    <row r="20" spans="1:21">
      <c r="A20" t="s">
        <v>249</v>
      </c>
      <c r="B20" s="257">
        <f>'2016 פעילים'!AE14+'2016 פעילים'!AG14</f>
        <v>148497</v>
      </c>
      <c r="C20" s="257">
        <f>'2016 לידות'!Z16</f>
        <v>11709</v>
      </c>
      <c r="D20" s="272">
        <f t="shared" si="3"/>
        <v>8565</v>
      </c>
      <c r="E20" s="256">
        <f t="shared" si="4"/>
        <v>3144</v>
      </c>
      <c r="F20" s="269">
        <f>SUMIFS('נתוני רשויות 2016'!$F$2:$F$260,'נתוני רשויות 2016'!$E$2:$E$260,'ריכוז נתונים'!$A20)</f>
        <v>16585.555000000109</v>
      </c>
      <c r="G20" s="268">
        <f t="shared" si="5"/>
        <v>5.7677932887533083E-2</v>
      </c>
      <c r="P20" t="s">
        <v>274</v>
      </c>
      <c r="Q20" s="276" t="s">
        <v>274</v>
      </c>
      <c r="R20" s="277" t="s">
        <v>245</v>
      </c>
      <c r="U20" t="b">
        <f t="shared" si="0"/>
        <v>1</v>
      </c>
    </row>
    <row r="21" spans="1:21">
      <c r="A21" t="s">
        <v>254</v>
      </c>
      <c r="B21" s="257">
        <f>SUM(B14:B20)</f>
        <v>565515</v>
      </c>
      <c r="C21" s="257">
        <f>SUM(C14:C20)</f>
        <v>51433</v>
      </c>
      <c r="D21" s="273">
        <f>SUM(D14:D20)</f>
        <v>33507</v>
      </c>
      <c r="E21" s="257">
        <f>SUM(E14:E20)</f>
        <v>17926</v>
      </c>
      <c r="F21" s="269">
        <f>SUM(F14:F20)+F22</f>
        <v>1770300.4451630712</v>
      </c>
      <c r="G21" s="268">
        <f t="shared" si="5"/>
        <v>5.9250417760802102E-2</v>
      </c>
      <c r="I21" s="270">
        <f>1000*F21/D21</f>
        <v>52833.749519893492</v>
      </c>
      <c r="P21" t="s">
        <v>275</v>
      </c>
      <c r="Q21" s="282" t="s">
        <v>534</v>
      </c>
      <c r="R21" s="277" t="s">
        <v>533</v>
      </c>
      <c r="U21" t="b">
        <f t="shared" si="0"/>
        <v>0</v>
      </c>
    </row>
    <row r="22" spans="1:21">
      <c r="E22" t="s">
        <v>566</v>
      </c>
      <c r="F22" s="269">
        <v>594738</v>
      </c>
      <c r="P22" t="s">
        <v>393</v>
      </c>
      <c r="Q22" s="276" t="s">
        <v>393</v>
      </c>
      <c r="R22" s="277" t="s">
        <v>533</v>
      </c>
      <c r="U22" t="b">
        <f t="shared" si="0"/>
        <v>1</v>
      </c>
    </row>
    <row r="23" spans="1:21">
      <c r="A23" s="308">
        <v>2017</v>
      </c>
      <c r="B23" s="308"/>
      <c r="C23" s="308"/>
      <c r="D23" s="308"/>
      <c r="E23" s="308"/>
      <c r="F23" s="308"/>
      <c r="P23" t="s">
        <v>394</v>
      </c>
      <c r="Q23" s="283" t="s">
        <v>394</v>
      </c>
      <c r="R23" s="277" t="s">
        <v>248</v>
      </c>
      <c r="U23" t="b">
        <f t="shared" si="0"/>
        <v>1</v>
      </c>
    </row>
    <row r="24" spans="1:21">
      <c r="A24" t="s">
        <v>241</v>
      </c>
      <c r="B24" t="s">
        <v>250</v>
      </c>
      <c r="C24" t="s">
        <v>251</v>
      </c>
      <c r="D24" s="271" t="s">
        <v>252</v>
      </c>
      <c r="E24" t="s">
        <v>253</v>
      </c>
      <c r="F24" t="s">
        <v>513</v>
      </c>
      <c r="P24" t="s">
        <v>462</v>
      </c>
      <c r="Q24" s="279" t="s">
        <v>462</v>
      </c>
      <c r="R24" s="280" t="s">
        <v>248</v>
      </c>
      <c r="U24" t="b">
        <f t="shared" si="0"/>
        <v>1</v>
      </c>
    </row>
    <row r="25" spans="1:21">
      <c r="A25" t="s">
        <v>243</v>
      </c>
      <c r="B25" s="256">
        <f>'2017 פעילים'!F14+'2017 פעילים'!D14</f>
        <v>159929</v>
      </c>
      <c r="C25" s="256">
        <f>'2017 לידות'!E15</f>
        <v>13936</v>
      </c>
      <c r="D25" s="272">
        <f>C25-E25</f>
        <v>8388</v>
      </c>
      <c r="E25" s="256">
        <f>B25-B14</f>
        <v>5548</v>
      </c>
      <c r="F25" s="269">
        <f>SUMIFS('נתוני רשויות 2017'!$J$2:$J$260,'נתוני רשויות 2017'!$I$2:$I$260,'ריכוז נתונים'!$A25)</f>
        <v>377413.14256064338</v>
      </c>
      <c r="G25" s="268">
        <f>D25/B25</f>
        <v>5.2448273921552692E-2</v>
      </c>
      <c r="P25" t="s">
        <v>395</v>
      </c>
      <c r="Q25" s="278" t="s">
        <v>395</v>
      </c>
      <c r="R25" s="277" t="s">
        <v>248</v>
      </c>
      <c r="U25" t="b">
        <f t="shared" si="0"/>
        <v>1</v>
      </c>
    </row>
    <row r="26" spans="1:21">
      <c r="A26" t="s">
        <v>244</v>
      </c>
      <c r="B26" s="256">
        <f>'2017 פעילים'!H14+'2017 פעילים'!J14</f>
        <v>64838</v>
      </c>
      <c r="C26" s="256">
        <f>'2017 לידות'!H15</f>
        <v>5961</v>
      </c>
      <c r="D26" s="272">
        <f t="shared" ref="D26:D31" si="6">C26-E26</f>
        <v>3973</v>
      </c>
      <c r="E26" s="256">
        <f t="shared" ref="E26:E31" si="7">B26-B15</f>
        <v>1988</v>
      </c>
      <c r="F26" s="269">
        <f>SUMIFS('נתוני רשויות 2017'!$J$2:$J$260,'נתוני רשויות 2017'!$I$2:$I$260,'ריכוז נתונים'!$A26)</f>
        <v>215910.08351615604</v>
      </c>
      <c r="G26" s="268">
        <f t="shared" ref="G26:G32" si="8">D26/B26</f>
        <v>6.1275795058453375E-2</v>
      </c>
      <c r="P26" t="s">
        <v>396</v>
      </c>
      <c r="Q26" s="276" t="s">
        <v>535</v>
      </c>
      <c r="R26" s="277" t="s">
        <v>244</v>
      </c>
      <c r="U26" t="b">
        <f t="shared" si="0"/>
        <v>0</v>
      </c>
    </row>
    <row r="27" spans="1:21">
      <c r="A27" t="s">
        <v>245</v>
      </c>
      <c r="B27" s="256">
        <f>'2017 פעילים'!N14+'2017 פעילים'!L14</f>
        <v>83565</v>
      </c>
      <c r="C27" s="256">
        <f>'2017 לידות'!K15</f>
        <v>8144</v>
      </c>
      <c r="D27" s="272">
        <f t="shared" si="6"/>
        <v>5435</v>
      </c>
      <c r="E27" s="256">
        <f t="shared" si="7"/>
        <v>2709</v>
      </c>
      <c r="F27" s="269">
        <f>SUMIFS('נתוני רשויות 2017'!$J$2:$J$260,'נתוני רשויות 2017'!$I$2:$I$260,'ריכוז נתונים'!$A27)</f>
        <v>157146.54379079846</v>
      </c>
      <c r="G27" s="268">
        <f t="shared" si="8"/>
        <v>6.5039191048884101E-2</v>
      </c>
      <c r="P27" t="s">
        <v>463</v>
      </c>
      <c r="Q27" s="279" t="s">
        <v>463</v>
      </c>
      <c r="R27" s="280" t="s">
        <v>248</v>
      </c>
      <c r="U27" t="b">
        <f t="shared" si="0"/>
        <v>1</v>
      </c>
    </row>
    <row r="28" spans="1:21">
      <c r="A28" t="s">
        <v>246</v>
      </c>
      <c r="B28" s="256">
        <f>'2017 פעילים'!P14+'2017 פעילים'!R14</f>
        <v>49944</v>
      </c>
      <c r="C28" s="256">
        <f>'2017 לידות'!N15</f>
        <v>4696</v>
      </c>
      <c r="D28" s="272">
        <f t="shared" si="6"/>
        <v>3040</v>
      </c>
      <c r="E28" s="256">
        <f t="shared" si="7"/>
        <v>1656</v>
      </c>
      <c r="F28" s="269">
        <f>SUMIFS('נתוני רשויות 2017'!$J$2:$J$260,'נתוני רשויות 2017'!$I$2:$I$260,'ריכוז נתונים'!$A28)</f>
        <v>396913.2722914737</v>
      </c>
      <c r="G28" s="268">
        <f t="shared" si="8"/>
        <v>6.0868172353035398E-2</v>
      </c>
      <c r="P28" t="s">
        <v>276</v>
      </c>
      <c r="Q28" s="283" t="s">
        <v>276</v>
      </c>
      <c r="R28" s="277" t="s">
        <v>243</v>
      </c>
      <c r="U28" t="b">
        <f t="shared" si="0"/>
        <v>1</v>
      </c>
    </row>
    <row r="29" spans="1:21">
      <c r="A29" t="s">
        <v>533</v>
      </c>
      <c r="B29" s="257">
        <f>'2017 פעילים'!W14+'2017 פעילים'!Y14</f>
        <v>16067</v>
      </c>
      <c r="C29" s="257">
        <f>'2017 לידות'!T15</f>
        <v>1600</v>
      </c>
      <c r="D29" s="272">
        <f t="shared" si="6"/>
        <v>714</v>
      </c>
      <c r="E29" s="256">
        <f t="shared" si="7"/>
        <v>886</v>
      </c>
      <c r="F29" s="269">
        <f>SUMIFS('נתוני רשויות 2017'!$J$2:$J$260,'נתוני רשויות 2017'!$I$2:$I$260,'ריכוז נתונים'!$A29)</f>
        <v>48971.60546568899</v>
      </c>
      <c r="G29" s="268">
        <f t="shared" si="8"/>
        <v>4.4438912055766479E-2</v>
      </c>
      <c r="P29" t="s">
        <v>397</v>
      </c>
      <c r="Q29" s="278" t="s">
        <v>397</v>
      </c>
      <c r="R29" s="277" t="s">
        <v>248</v>
      </c>
      <c r="U29" t="b">
        <f t="shared" si="0"/>
        <v>1</v>
      </c>
    </row>
    <row r="30" spans="1:21">
      <c r="A30" t="s">
        <v>248</v>
      </c>
      <c r="B30" s="257">
        <f>'2017 פעילים'!AA14+'2017 פעילים'!AC14</f>
        <v>57329</v>
      </c>
      <c r="C30" s="257">
        <f>'2017 לידות'!W15</f>
        <v>5801</v>
      </c>
      <c r="D30" s="272">
        <f t="shared" si="6"/>
        <v>3934</v>
      </c>
      <c r="E30" s="256">
        <f t="shared" si="7"/>
        <v>1867</v>
      </c>
      <c r="F30" s="269">
        <f>SUMIFS('נתוני רשויות 2017'!$J$2:$J$260,'נתוני רשויות 2017'!$I$2:$I$260,'ריכוז נתונים'!$A30)</f>
        <v>243658.39602255973</v>
      </c>
      <c r="G30" s="268">
        <f t="shared" si="8"/>
        <v>6.8621465575886553E-2</v>
      </c>
      <c r="P30" t="s">
        <v>464</v>
      </c>
      <c r="Q30" s="279" t="s">
        <v>536</v>
      </c>
      <c r="R30" s="280" t="s">
        <v>245</v>
      </c>
      <c r="U30" t="b">
        <f t="shared" si="0"/>
        <v>0</v>
      </c>
    </row>
    <row r="31" spans="1:21">
      <c r="A31" t="s">
        <v>249</v>
      </c>
      <c r="B31" s="257">
        <f>'2017 פעילים'!AE14+'2017 פעילים'!AG14</f>
        <v>151310</v>
      </c>
      <c r="C31" s="257">
        <f>'2017 לידות'!Z15</f>
        <v>11796</v>
      </c>
      <c r="D31" s="272">
        <f t="shared" si="6"/>
        <v>8983</v>
      </c>
      <c r="E31" s="256">
        <f t="shared" si="7"/>
        <v>2813</v>
      </c>
      <c r="F31" s="269">
        <f>SUMIFS('נתוני רשויות 2017'!$J$2:$J$260,'נתוני רשויות 2017'!$I$2:$I$260,'ריכוז נתונים'!$A31)</f>
        <v>454047.99400000001</v>
      </c>
      <c r="G31" s="268">
        <f t="shared" si="8"/>
        <v>5.9368184521842574E-2</v>
      </c>
      <c r="P31" t="s">
        <v>277</v>
      </c>
      <c r="Q31" s="276" t="s">
        <v>277</v>
      </c>
      <c r="R31" s="277" t="s">
        <v>245</v>
      </c>
      <c r="U31" t="b">
        <f t="shared" si="0"/>
        <v>1</v>
      </c>
    </row>
    <row r="32" spans="1:21">
      <c r="A32" t="s">
        <v>254</v>
      </c>
      <c r="B32" s="257">
        <f>SUM(B25:B31)</f>
        <v>582982</v>
      </c>
      <c r="C32" s="257">
        <f>SUM(C25:C31)</f>
        <v>51934</v>
      </c>
      <c r="D32" s="273">
        <f>SUM(D25:D31)</f>
        <v>34467</v>
      </c>
      <c r="E32" s="257">
        <f>SUM(E25:E31)</f>
        <v>17467</v>
      </c>
      <c r="F32" s="269">
        <f>SUM(F25:F31)</f>
        <v>1894061.0376473204</v>
      </c>
      <c r="G32" s="268">
        <f t="shared" si="8"/>
        <v>5.9121893986435262E-2</v>
      </c>
      <c r="I32" s="270">
        <f>1000*F32/D32</f>
        <v>54952.883559559014</v>
      </c>
      <c r="P32" t="s">
        <v>278</v>
      </c>
      <c r="Q32" s="276" t="s">
        <v>278</v>
      </c>
      <c r="R32" s="277" t="s">
        <v>245</v>
      </c>
      <c r="U32" t="b">
        <f t="shared" si="0"/>
        <v>1</v>
      </c>
    </row>
    <row r="33" spans="1:21">
      <c r="P33" t="s">
        <v>279</v>
      </c>
      <c r="Q33" s="276" t="s">
        <v>279</v>
      </c>
      <c r="R33" s="277" t="s">
        <v>245</v>
      </c>
      <c r="U33" t="b">
        <f t="shared" si="0"/>
        <v>1</v>
      </c>
    </row>
    <row r="34" spans="1:21">
      <c r="A34" s="308">
        <v>2018</v>
      </c>
      <c r="B34" s="308"/>
      <c r="C34" s="308"/>
      <c r="D34" s="308"/>
      <c r="E34" s="308"/>
      <c r="F34" s="308"/>
      <c r="P34" t="s">
        <v>280</v>
      </c>
      <c r="Q34" s="276" t="s">
        <v>280</v>
      </c>
      <c r="R34" s="277" t="s">
        <v>533</v>
      </c>
      <c r="U34" t="b">
        <f t="shared" ref="U34:U65" si="9">P34=Q34</f>
        <v>1</v>
      </c>
    </row>
    <row r="35" spans="1:21">
      <c r="A35" t="s">
        <v>241</v>
      </c>
      <c r="B35" t="s">
        <v>250</v>
      </c>
      <c r="C35" t="s">
        <v>251</v>
      </c>
      <c r="D35" t="s">
        <v>252</v>
      </c>
      <c r="E35" t="s">
        <v>253</v>
      </c>
      <c r="F35" t="s">
        <v>513</v>
      </c>
      <c r="P35" t="s">
        <v>281</v>
      </c>
      <c r="Q35" s="276" t="s">
        <v>281</v>
      </c>
      <c r="R35" s="277" t="s">
        <v>533</v>
      </c>
      <c r="U35" t="b">
        <f t="shared" si="9"/>
        <v>1</v>
      </c>
    </row>
    <row r="36" spans="1:21">
      <c r="A36" t="s">
        <v>243</v>
      </c>
      <c r="B36" s="256"/>
      <c r="C36" s="256"/>
      <c r="D36" s="256"/>
      <c r="E36" s="256"/>
      <c r="F36" s="269">
        <f>SUMIFS('נתוני רשויות 2018'!$J$2:$J$260,'נתוני רשויות 2018'!$I$2:$I$260,'ריכוז נתונים'!$A36)</f>
        <v>372840.87335623446</v>
      </c>
      <c r="P36" t="s">
        <v>282</v>
      </c>
      <c r="Q36" s="276" t="s">
        <v>282</v>
      </c>
      <c r="R36" s="277" t="s">
        <v>245</v>
      </c>
      <c r="U36" t="b">
        <f t="shared" si="9"/>
        <v>1</v>
      </c>
    </row>
    <row r="37" spans="1:21">
      <c r="A37" t="s">
        <v>244</v>
      </c>
      <c r="B37" s="256"/>
      <c r="C37" s="256"/>
      <c r="D37" s="256"/>
      <c r="E37" s="256"/>
      <c r="F37" s="269">
        <f>SUMIFS('נתוני רשויות 2018'!$J$2:$J$260,'נתוני רשויות 2018'!$I$2:$I$260,'ריכוז נתונים'!$A37)</f>
        <v>280540.6654</v>
      </c>
      <c r="P37" t="s">
        <v>283</v>
      </c>
      <c r="Q37" s="276" t="s">
        <v>283</v>
      </c>
      <c r="R37" s="277" t="s">
        <v>243</v>
      </c>
      <c r="U37" t="b">
        <f t="shared" si="9"/>
        <v>1</v>
      </c>
    </row>
    <row r="38" spans="1:21">
      <c r="A38" t="s">
        <v>245</v>
      </c>
      <c r="B38" s="256"/>
      <c r="C38" s="256"/>
      <c r="D38" s="256"/>
      <c r="E38" s="256"/>
      <c r="F38" s="269">
        <f>SUMIFS('נתוני רשויות 2018'!$J$2:$J$260,'נתוני רשויות 2018'!$I$2:$I$260,'ריכוז נתונים'!$A38)</f>
        <v>192623.88575581525</v>
      </c>
      <c r="P38" t="s">
        <v>398</v>
      </c>
      <c r="Q38" s="278" t="s">
        <v>398</v>
      </c>
      <c r="R38" s="277" t="s">
        <v>245</v>
      </c>
      <c r="U38" t="b">
        <f t="shared" si="9"/>
        <v>1</v>
      </c>
    </row>
    <row r="39" spans="1:21">
      <c r="A39" t="s">
        <v>246</v>
      </c>
      <c r="B39" s="256"/>
      <c r="C39" s="256"/>
      <c r="D39" s="256"/>
      <c r="E39" s="256"/>
      <c r="F39" s="269">
        <f>SUMIFS('נתוני רשויות 2018'!$J$2:$J$260,'נתוני רשויות 2018'!$I$2:$I$260,'ריכוז נתונים'!$A39)</f>
        <v>256161.2206</v>
      </c>
      <c r="P39" t="s">
        <v>399</v>
      </c>
      <c r="Q39" s="284" t="s">
        <v>399</v>
      </c>
      <c r="R39" s="277" t="s">
        <v>246</v>
      </c>
      <c r="U39" t="b">
        <f t="shared" si="9"/>
        <v>1</v>
      </c>
    </row>
    <row r="40" spans="1:21">
      <c r="A40" t="s">
        <v>533</v>
      </c>
      <c r="B40" s="257"/>
      <c r="C40" s="257"/>
      <c r="D40" s="256"/>
      <c r="E40" s="256"/>
      <c r="F40" s="269">
        <f>SUMIFS('נתוני רשויות 2018'!$J$2:$J$260,'נתוני רשויות 2018'!$I$2:$I$260,'ריכוז נתונים'!$A40)</f>
        <v>34902.929223809493</v>
      </c>
      <c r="P40" t="s">
        <v>400</v>
      </c>
      <c r="Q40" s="285" t="s">
        <v>400</v>
      </c>
      <c r="R40" s="277" t="s">
        <v>533</v>
      </c>
      <c r="U40" t="b">
        <f t="shared" si="9"/>
        <v>1</v>
      </c>
    </row>
    <row r="41" spans="1:21">
      <c r="A41" t="s">
        <v>248</v>
      </c>
      <c r="B41" s="257"/>
      <c r="C41" s="257"/>
      <c r="D41" s="256"/>
      <c r="E41" s="256"/>
      <c r="F41" s="269">
        <f>SUMIFS('נתוני רשויות 2018'!$J$2:$J$260,'נתוני רשויות 2018'!$I$2:$I$260,'ריכוז נתונים'!$A41)</f>
        <v>229935.0925</v>
      </c>
      <c r="P41" t="s">
        <v>401</v>
      </c>
      <c r="Q41" s="286" t="s">
        <v>401</v>
      </c>
      <c r="R41" s="277" t="s">
        <v>249</v>
      </c>
      <c r="U41" t="b">
        <f t="shared" si="9"/>
        <v>1</v>
      </c>
    </row>
    <row r="42" spans="1:21">
      <c r="A42" t="s">
        <v>249</v>
      </c>
      <c r="B42" s="257"/>
      <c r="C42" s="257"/>
      <c r="D42" s="256"/>
      <c r="E42" s="256"/>
      <c r="F42" s="269">
        <f>SUMIFS('נתוני רשויות 2018'!$J$2:$J$260,'נתוני רשויות 2018'!$I$2:$I$260,'ריכוז נתונים'!$A42)</f>
        <v>512192.90299999993</v>
      </c>
      <c r="P42" t="s">
        <v>284</v>
      </c>
      <c r="Q42" s="276" t="s">
        <v>284</v>
      </c>
      <c r="R42" s="277" t="s">
        <v>243</v>
      </c>
      <c r="U42" t="b">
        <f t="shared" si="9"/>
        <v>1</v>
      </c>
    </row>
    <row r="43" spans="1:21">
      <c r="A43" t="s">
        <v>254</v>
      </c>
      <c r="B43" s="257">
        <f>C43/0.085</f>
        <v>601588.23529411759</v>
      </c>
      <c r="C43" s="257">
        <v>51135</v>
      </c>
      <c r="D43" s="272">
        <f t="shared" ref="D43" si="10">C43-E43</f>
        <v>32528.764705882408</v>
      </c>
      <c r="E43" s="257">
        <f>B43-B32</f>
        <v>18606.235294117592</v>
      </c>
      <c r="F43" s="269">
        <f>SUM(F36:F42)</f>
        <v>1879197.5698358591</v>
      </c>
      <c r="G43" s="268">
        <f>D44/B44</f>
        <v>7.3168483125538489E-2</v>
      </c>
      <c r="I43" s="270">
        <f>1000*F43/D44</f>
        <v>43050.504452036817</v>
      </c>
      <c r="P43" t="s">
        <v>465</v>
      </c>
      <c r="Q43" s="279" t="s">
        <v>465</v>
      </c>
      <c r="R43" s="280" t="s">
        <v>248</v>
      </c>
      <c r="U43" t="b">
        <f t="shared" si="9"/>
        <v>1</v>
      </c>
    </row>
    <row r="44" spans="1:21">
      <c r="B44" s="257">
        <f>B32+E44</f>
        <v>596582</v>
      </c>
      <c r="C44" s="257">
        <f>'2018-2019'!D7</f>
        <v>57251</v>
      </c>
      <c r="D44" s="257">
        <f>'2018-2019'!E7</f>
        <v>43651</v>
      </c>
      <c r="E44" s="257">
        <f>'2018-2019'!F7</f>
        <v>13600</v>
      </c>
      <c r="P44" t="s">
        <v>285</v>
      </c>
      <c r="Q44" s="276" t="s">
        <v>537</v>
      </c>
      <c r="R44" s="277" t="s">
        <v>244</v>
      </c>
      <c r="U44" t="b">
        <f t="shared" si="9"/>
        <v>0</v>
      </c>
    </row>
    <row r="45" spans="1:21">
      <c r="A45" s="308">
        <v>2019</v>
      </c>
      <c r="B45" s="308"/>
      <c r="C45" s="308"/>
      <c r="D45" s="308"/>
      <c r="E45" s="308"/>
      <c r="F45" s="308"/>
      <c r="P45" t="s">
        <v>286</v>
      </c>
      <c r="Q45" s="276" t="s">
        <v>286</v>
      </c>
      <c r="R45" s="277" t="s">
        <v>244</v>
      </c>
      <c r="U45" t="b">
        <f t="shared" si="9"/>
        <v>1</v>
      </c>
    </row>
    <row r="46" spans="1:21">
      <c r="A46" t="s">
        <v>241</v>
      </c>
      <c r="B46" t="s">
        <v>250</v>
      </c>
      <c r="C46" t="s">
        <v>251</v>
      </c>
      <c r="D46" t="s">
        <v>252</v>
      </c>
      <c r="E46" t="s">
        <v>253</v>
      </c>
      <c r="P46" t="s">
        <v>287</v>
      </c>
      <c r="Q46" s="276" t="s">
        <v>287</v>
      </c>
      <c r="R46" s="277" t="s">
        <v>245</v>
      </c>
      <c r="U46" t="b">
        <f t="shared" si="9"/>
        <v>1</v>
      </c>
    </row>
    <row r="47" spans="1:21">
      <c r="A47" t="s">
        <v>243</v>
      </c>
      <c r="B47" s="256">
        <f>'2019 לידות'!C16</f>
        <v>168443</v>
      </c>
      <c r="C47" s="256">
        <f>'2019 לידות'!D16</f>
        <v>13599</v>
      </c>
      <c r="D47" s="256"/>
      <c r="E47" s="256"/>
      <c r="G47" s="268">
        <f>D47/B47</f>
        <v>0</v>
      </c>
      <c r="P47" t="s">
        <v>288</v>
      </c>
      <c r="Q47" s="276" t="s">
        <v>288</v>
      </c>
      <c r="R47" s="277" t="s">
        <v>245</v>
      </c>
      <c r="U47" t="b">
        <f t="shared" si="9"/>
        <v>1</v>
      </c>
    </row>
    <row r="48" spans="1:21">
      <c r="A48" t="s">
        <v>244</v>
      </c>
      <c r="B48" s="256">
        <f>'2019 לידות'!F16</f>
        <v>67766</v>
      </c>
      <c r="C48" s="256">
        <f>'2019 לידות'!G16</f>
        <v>5768</v>
      </c>
      <c r="D48" s="256"/>
      <c r="E48" s="256"/>
      <c r="G48" s="268">
        <f t="shared" ref="G48:G54" si="11">D48/B48</f>
        <v>0</v>
      </c>
      <c r="P48" t="s">
        <v>466</v>
      </c>
      <c r="Q48" s="279" t="s">
        <v>466</v>
      </c>
      <c r="R48" s="280" t="s">
        <v>243</v>
      </c>
      <c r="U48" t="b">
        <f t="shared" si="9"/>
        <v>1</v>
      </c>
    </row>
    <row r="49" spans="1:21">
      <c r="A49" t="s">
        <v>245</v>
      </c>
      <c r="B49" s="256">
        <f>'2019 לידות'!I16</f>
        <v>88540</v>
      </c>
      <c r="C49" s="256">
        <f>'2019 לידות'!J16</f>
        <v>8217</v>
      </c>
      <c r="D49" s="256"/>
      <c r="E49" s="256"/>
      <c r="G49" s="268">
        <f t="shared" si="11"/>
        <v>0</v>
      </c>
      <c r="P49" t="s">
        <v>402</v>
      </c>
      <c r="Q49" s="276" t="s">
        <v>402</v>
      </c>
      <c r="R49" s="277" t="s">
        <v>249</v>
      </c>
      <c r="U49" t="b">
        <f t="shared" si="9"/>
        <v>1</v>
      </c>
    </row>
    <row r="50" spans="1:21">
      <c r="A50" t="s">
        <v>246</v>
      </c>
      <c r="B50" s="256">
        <f>'2019 לידות'!L16</f>
        <v>53355</v>
      </c>
      <c r="C50" s="256">
        <f>'2019 לידות'!M16</f>
        <v>4934</v>
      </c>
      <c r="D50" s="256"/>
      <c r="E50" s="256"/>
      <c r="G50" s="268">
        <f t="shared" si="11"/>
        <v>0</v>
      </c>
      <c r="P50" t="s">
        <v>289</v>
      </c>
      <c r="Q50" s="276" t="s">
        <v>289</v>
      </c>
      <c r="R50" s="277" t="s">
        <v>245</v>
      </c>
      <c r="U50" t="b">
        <f t="shared" si="9"/>
        <v>1</v>
      </c>
    </row>
    <row r="51" spans="1:21">
      <c r="A51" t="s">
        <v>247</v>
      </c>
      <c r="B51" s="257">
        <f>'2019 לידות'!T16</f>
        <v>17511</v>
      </c>
      <c r="C51" s="257">
        <f>'2019 לידות'!U16</f>
        <v>1640</v>
      </c>
      <c r="D51" s="256"/>
      <c r="E51" s="256"/>
      <c r="G51" s="268">
        <f t="shared" si="11"/>
        <v>0</v>
      </c>
      <c r="P51" t="s">
        <v>516</v>
      </c>
      <c r="Q51" s="276" t="s">
        <v>516</v>
      </c>
      <c r="R51" s="277" t="s">
        <v>245</v>
      </c>
      <c r="U51" t="b">
        <f t="shared" si="9"/>
        <v>1</v>
      </c>
    </row>
    <row r="52" spans="1:21">
      <c r="A52" t="s">
        <v>248</v>
      </c>
      <c r="B52" s="257">
        <f>'2019 לידות'!W16</f>
        <v>61043</v>
      </c>
      <c r="C52" s="257">
        <f>'2019 לידות'!X16</f>
        <v>5905</v>
      </c>
      <c r="D52" s="256"/>
      <c r="E52" s="256"/>
      <c r="G52" s="268">
        <f t="shared" si="11"/>
        <v>0</v>
      </c>
      <c r="P52" t="s">
        <v>290</v>
      </c>
      <c r="Q52" s="276" t="s">
        <v>290</v>
      </c>
      <c r="R52" s="277" t="s">
        <v>243</v>
      </c>
      <c r="U52" t="b">
        <f t="shared" si="9"/>
        <v>1</v>
      </c>
    </row>
    <row r="53" spans="1:21">
      <c r="A53" t="s">
        <v>249</v>
      </c>
      <c r="B53" s="257">
        <f>'2019 לידות'!Z16</f>
        <v>156367</v>
      </c>
      <c r="C53" s="257">
        <f>'2019 לידות'!AA16</f>
        <v>11281</v>
      </c>
      <c r="D53" s="256"/>
      <c r="E53" s="256"/>
      <c r="G53" s="268">
        <f t="shared" si="11"/>
        <v>0</v>
      </c>
      <c r="P53" t="s">
        <v>291</v>
      </c>
      <c r="Q53" s="276" t="s">
        <v>291</v>
      </c>
      <c r="R53" s="277" t="s">
        <v>244</v>
      </c>
      <c r="U53" t="b">
        <f t="shared" si="9"/>
        <v>1</v>
      </c>
    </row>
    <row r="54" spans="1:21">
      <c r="A54" t="s">
        <v>254</v>
      </c>
      <c r="B54" s="257">
        <f>SUM(B47:B53)</f>
        <v>613025</v>
      </c>
      <c r="C54" s="257">
        <f>SUM(C47:C53)</f>
        <v>51344</v>
      </c>
      <c r="D54" s="272">
        <f t="shared" ref="D54" si="12">C54-E54</f>
        <v>39907.235294117592</v>
      </c>
      <c r="E54" s="257">
        <f>B54-B43</f>
        <v>11436.764705882408</v>
      </c>
      <c r="G54" s="268">
        <f t="shared" si="11"/>
        <v>6.5098870835802111E-2</v>
      </c>
      <c r="P54" t="s">
        <v>292</v>
      </c>
      <c r="Q54" s="276" t="s">
        <v>292</v>
      </c>
      <c r="R54" s="277" t="s">
        <v>245</v>
      </c>
      <c r="U54" t="b">
        <f t="shared" si="9"/>
        <v>1</v>
      </c>
    </row>
    <row r="55" spans="1:21">
      <c r="C55" s="256">
        <f>'2018-2019'!G7</f>
        <v>58957</v>
      </c>
      <c r="D55" s="256">
        <f>'2018-2019'!H7</f>
        <v>44951</v>
      </c>
      <c r="E55" s="256">
        <f>'2018-2019'!I7</f>
        <v>14006</v>
      </c>
      <c r="P55" t="s">
        <v>293</v>
      </c>
      <c r="Q55" s="276" t="s">
        <v>293</v>
      </c>
      <c r="R55" s="277" t="s">
        <v>244</v>
      </c>
      <c r="U55" t="b">
        <f t="shared" si="9"/>
        <v>1</v>
      </c>
    </row>
    <row r="56" spans="1:21">
      <c r="C56" s="256"/>
      <c r="P56" t="s">
        <v>294</v>
      </c>
      <c r="Q56" s="276" t="s">
        <v>294</v>
      </c>
      <c r="R56" s="277" t="s">
        <v>533</v>
      </c>
      <c r="U56" t="b">
        <f t="shared" si="9"/>
        <v>1</v>
      </c>
    </row>
    <row r="57" spans="1:21">
      <c r="P57" t="s">
        <v>403</v>
      </c>
      <c r="Q57" s="276" t="s">
        <v>403</v>
      </c>
      <c r="R57" s="277" t="s">
        <v>243</v>
      </c>
      <c r="U57" t="b">
        <f t="shared" si="9"/>
        <v>1</v>
      </c>
    </row>
    <row r="58" spans="1:21">
      <c r="A58" t="s">
        <v>563</v>
      </c>
      <c r="B58" t="s">
        <v>564</v>
      </c>
      <c r="C58" t="s">
        <v>565</v>
      </c>
      <c r="D58" t="s">
        <v>589</v>
      </c>
      <c r="E58" t="s">
        <v>590</v>
      </c>
      <c r="P58" t="s">
        <v>404</v>
      </c>
      <c r="Q58" s="276" t="s">
        <v>404</v>
      </c>
      <c r="R58" s="277" t="s">
        <v>249</v>
      </c>
      <c r="U58" t="b">
        <f t="shared" si="9"/>
        <v>1</v>
      </c>
    </row>
    <row r="59" spans="1:21">
      <c r="A59">
        <v>2015</v>
      </c>
      <c r="B59" s="256">
        <f>D10</f>
        <v>32181.813186813146</v>
      </c>
      <c r="C59" s="270">
        <f>F10</f>
        <v>1288394.4760845816</v>
      </c>
      <c r="D59" s="297">
        <f>LOG(B59)</f>
        <v>4.5076105094598331</v>
      </c>
      <c r="E59" s="297">
        <f>LOG(C59)</f>
        <v>6.1100488541396381</v>
      </c>
      <c r="P59" t="s">
        <v>295</v>
      </c>
      <c r="Q59" s="276" t="s">
        <v>295</v>
      </c>
      <c r="R59" s="277" t="s">
        <v>243</v>
      </c>
      <c r="U59" t="b">
        <f t="shared" si="9"/>
        <v>1</v>
      </c>
    </row>
    <row r="60" spans="1:21">
      <c r="A60">
        <v>2016</v>
      </c>
      <c r="B60" s="257">
        <f>D21</f>
        <v>33507</v>
      </c>
      <c r="C60" s="270">
        <f>F21</f>
        <v>1770300.4451630712</v>
      </c>
      <c r="D60" s="297">
        <f t="shared" ref="D60:E63" si="13">LOG(B60)</f>
        <v>4.5251355456577169</v>
      </c>
      <c r="E60" s="297">
        <f t="shared" si="13"/>
        <v>6.2480469785671806</v>
      </c>
      <c r="P60" t="s">
        <v>467</v>
      </c>
      <c r="Q60" s="279" t="s">
        <v>467</v>
      </c>
      <c r="R60" s="280" t="s">
        <v>243</v>
      </c>
      <c r="U60" t="b">
        <f t="shared" si="9"/>
        <v>1</v>
      </c>
    </row>
    <row r="61" spans="1:21">
      <c r="A61">
        <v>2017</v>
      </c>
      <c r="B61" s="257">
        <f>D32</f>
        <v>34467</v>
      </c>
      <c r="C61" s="270">
        <f>F32</f>
        <v>1894061.0376473204</v>
      </c>
      <c r="D61" s="297">
        <f t="shared" si="13"/>
        <v>4.5374034841580082</v>
      </c>
      <c r="E61" s="297">
        <f t="shared" si="13"/>
        <v>6.2773939703833523</v>
      </c>
      <c r="P61" t="s">
        <v>468</v>
      </c>
      <c r="Q61" s="279" t="s">
        <v>468</v>
      </c>
      <c r="R61" s="280" t="s">
        <v>245</v>
      </c>
      <c r="U61" t="b">
        <f t="shared" si="9"/>
        <v>1</v>
      </c>
    </row>
    <row r="62" spans="1:21">
      <c r="A62">
        <v>2018</v>
      </c>
      <c r="B62" s="257">
        <f>D43</f>
        <v>32528.764705882408</v>
      </c>
      <c r="C62" s="270">
        <f>F43</f>
        <v>1879197.5698358591</v>
      </c>
      <c r="D62" s="297">
        <f t="shared" si="13"/>
        <v>4.5122675710714253</v>
      </c>
      <c r="E62" s="297">
        <f t="shared" si="13"/>
        <v>6.2739724421435605</v>
      </c>
      <c r="P62" t="s">
        <v>469</v>
      </c>
      <c r="Q62" s="287" t="s">
        <v>469</v>
      </c>
      <c r="R62" s="280" t="s">
        <v>533</v>
      </c>
      <c r="U62" t="b">
        <f t="shared" si="9"/>
        <v>1</v>
      </c>
    </row>
    <row r="63" spans="1:21">
      <c r="A63">
        <v>2019</v>
      </c>
      <c r="B63" s="256">
        <f>D54</f>
        <v>39907.235294117592</v>
      </c>
      <c r="C63" s="270">
        <f>2200000</f>
        <v>2200000</v>
      </c>
      <c r="D63" s="297">
        <f t="shared" si="13"/>
        <v>4.6010516416377198</v>
      </c>
      <c r="E63" s="297">
        <f t="shared" si="13"/>
        <v>6.3424226808222066</v>
      </c>
      <c r="P63" t="s">
        <v>470</v>
      </c>
      <c r="Q63" s="279" t="s">
        <v>470</v>
      </c>
      <c r="R63" s="280" t="s">
        <v>243</v>
      </c>
      <c r="U63" t="b">
        <f t="shared" si="9"/>
        <v>1</v>
      </c>
    </row>
    <row r="64" spans="1:21">
      <c r="P64" t="s">
        <v>296</v>
      </c>
      <c r="Q64" s="276" t="s">
        <v>296</v>
      </c>
      <c r="R64" s="277" t="s">
        <v>243</v>
      </c>
      <c r="U64" t="b">
        <f t="shared" si="9"/>
        <v>1</v>
      </c>
    </row>
    <row r="65" spans="1:21">
      <c r="B65" s="257">
        <f>B54-B21</f>
        <v>47510</v>
      </c>
      <c r="P65" t="s">
        <v>471</v>
      </c>
      <c r="Q65" s="279" t="s">
        <v>538</v>
      </c>
      <c r="R65" s="280" t="s">
        <v>243</v>
      </c>
      <c r="U65" t="b">
        <f t="shared" si="9"/>
        <v>0</v>
      </c>
    </row>
    <row r="66" spans="1:21">
      <c r="P66" t="s">
        <v>297</v>
      </c>
      <c r="Q66" s="276" t="s">
        <v>297</v>
      </c>
      <c r="R66" s="277" t="s">
        <v>243</v>
      </c>
      <c r="U66" t="b">
        <f t="shared" ref="U66:U97" si="14">P66=Q66</f>
        <v>1</v>
      </c>
    </row>
    <row r="67" spans="1:21">
      <c r="P67" t="s">
        <v>298</v>
      </c>
      <c r="Q67" s="276" t="s">
        <v>298</v>
      </c>
      <c r="R67" s="277" t="s">
        <v>244</v>
      </c>
      <c r="U67" t="b">
        <f t="shared" si="14"/>
        <v>1</v>
      </c>
    </row>
    <row r="68" spans="1:21">
      <c r="P68" t="s">
        <v>299</v>
      </c>
      <c r="Q68" s="276" t="s">
        <v>539</v>
      </c>
      <c r="R68" s="277" t="s">
        <v>245</v>
      </c>
      <c r="U68" t="b">
        <f t="shared" si="14"/>
        <v>0</v>
      </c>
    </row>
    <row r="69" spans="1:21">
      <c r="A69" t="s">
        <v>567</v>
      </c>
      <c r="P69" t="s">
        <v>300</v>
      </c>
      <c r="Q69" s="276" t="s">
        <v>300</v>
      </c>
      <c r="R69" s="277" t="s">
        <v>245</v>
      </c>
      <c r="U69" t="b">
        <f t="shared" si="14"/>
        <v>1</v>
      </c>
    </row>
    <row r="70" spans="1:21" ht="13.5" thickBot="1">
      <c r="P70" t="s">
        <v>301</v>
      </c>
      <c r="Q70" s="276" t="s">
        <v>301</v>
      </c>
      <c r="R70" s="277" t="s">
        <v>245</v>
      </c>
      <c r="U70" t="b">
        <f t="shared" si="14"/>
        <v>1</v>
      </c>
    </row>
    <row r="71" spans="1:21">
      <c r="A71" s="296" t="s">
        <v>568</v>
      </c>
      <c r="B71" s="296"/>
      <c r="P71" t="s">
        <v>405</v>
      </c>
      <c r="Q71" s="278" t="s">
        <v>405</v>
      </c>
      <c r="R71" s="277" t="s">
        <v>248</v>
      </c>
      <c r="U71" t="b">
        <f t="shared" si="14"/>
        <v>1</v>
      </c>
    </row>
    <row r="72" spans="1:21">
      <c r="A72" s="293" t="s">
        <v>569</v>
      </c>
      <c r="B72" s="293">
        <v>0.73002758998338302</v>
      </c>
      <c r="P72" t="s">
        <v>472</v>
      </c>
      <c r="Q72" s="279" t="s">
        <v>472</v>
      </c>
      <c r="R72" s="280" t="s">
        <v>243</v>
      </c>
      <c r="U72" t="b">
        <f t="shared" si="14"/>
        <v>1</v>
      </c>
    </row>
    <row r="73" spans="1:21">
      <c r="A73" s="293" t="s">
        <v>570</v>
      </c>
      <c r="B73" s="293">
        <v>0.53294028213694644</v>
      </c>
      <c r="P73" t="s">
        <v>473</v>
      </c>
      <c r="Q73" s="279" t="s">
        <v>473</v>
      </c>
      <c r="R73" s="280" t="s">
        <v>245</v>
      </c>
      <c r="U73" t="b">
        <f t="shared" si="14"/>
        <v>1</v>
      </c>
    </row>
    <row r="74" spans="1:21">
      <c r="A74" s="293" t="s">
        <v>571</v>
      </c>
      <c r="B74" s="293">
        <v>0.37725370951592857</v>
      </c>
      <c r="P74" t="s">
        <v>474</v>
      </c>
      <c r="Q74" s="279" t="s">
        <v>474</v>
      </c>
      <c r="R74" s="280" t="s">
        <v>245</v>
      </c>
      <c r="U74" t="b">
        <f t="shared" si="14"/>
        <v>1</v>
      </c>
    </row>
    <row r="75" spans="1:21">
      <c r="A75" s="293" t="s">
        <v>572</v>
      </c>
      <c r="B75" s="293">
        <v>6.7719859849023678E-2</v>
      </c>
      <c r="P75" t="s">
        <v>475</v>
      </c>
      <c r="Q75" s="279" t="s">
        <v>475</v>
      </c>
      <c r="R75" s="280" t="s">
        <v>245</v>
      </c>
      <c r="U75" t="b">
        <f t="shared" si="14"/>
        <v>1</v>
      </c>
    </row>
    <row r="76" spans="1:21" ht="13.5" thickBot="1">
      <c r="A76" s="294" t="s">
        <v>573</v>
      </c>
      <c r="B76" s="294">
        <v>5</v>
      </c>
      <c r="P76" t="s">
        <v>406</v>
      </c>
      <c r="Q76" s="276" t="s">
        <v>406</v>
      </c>
      <c r="R76" s="277" t="s">
        <v>243</v>
      </c>
      <c r="U76" t="b">
        <f t="shared" si="14"/>
        <v>1</v>
      </c>
    </row>
    <row r="77" spans="1:21">
      <c r="P77" t="s">
        <v>476</v>
      </c>
      <c r="Q77" s="279" t="s">
        <v>476</v>
      </c>
      <c r="R77" s="280" t="s">
        <v>248</v>
      </c>
      <c r="U77" t="b">
        <f t="shared" si="14"/>
        <v>1</v>
      </c>
    </row>
    <row r="78" spans="1:21" ht="13.5" thickBot="1">
      <c r="A78" t="s">
        <v>574</v>
      </c>
      <c r="P78" t="s">
        <v>302</v>
      </c>
      <c r="Q78" s="276" t="s">
        <v>302</v>
      </c>
      <c r="R78" s="288" t="s">
        <v>533</v>
      </c>
      <c r="U78" t="b">
        <f t="shared" si="14"/>
        <v>1</v>
      </c>
    </row>
    <row r="79" spans="1:21">
      <c r="A79" s="295"/>
      <c r="B79" s="295" t="s">
        <v>578</v>
      </c>
      <c r="C79" s="295" t="s">
        <v>579</v>
      </c>
      <c r="D79" s="295" t="s">
        <v>580</v>
      </c>
      <c r="E79" s="295" t="s">
        <v>73</v>
      </c>
      <c r="F79" s="295" t="s">
        <v>581</v>
      </c>
      <c r="P79" t="s">
        <v>477</v>
      </c>
      <c r="Q79" s="287" t="s">
        <v>477</v>
      </c>
      <c r="R79" s="280" t="s">
        <v>533</v>
      </c>
      <c r="U79" t="b">
        <f t="shared" si="14"/>
        <v>1</v>
      </c>
    </row>
    <row r="80" spans="1:21">
      <c r="A80" s="293" t="s">
        <v>575</v>
      </c>
      <c r="B80" s="293">
        <v>1</v>
      </c>
      <c r="C80" s="293">
        <v>1.5698548203237676E-2</v>
      </c>
      <c r="D80" s="293">
        <v>1.5698548203237676E-2</v>
      </c>
      <c r="E80" s="293">
        <v>3.4231615043274375</v>
      </c>
      <c r="F80" s="293">
        <v>0.16139600291629114</v>
      </c>
      <c r="P80" t="s">
        <v>407</v>
      </c>
      <c r="Q80" s="278" t="s">
        <v>540</v>
      </c>
      <c r="R80" s="277" t="s">
        <v>249</v>
      </c>
      <c r="U80" t="b">
        <f t="shared" si="14"/>
        <v>0</v>
      </c>
    </row>
    <row r="81" spans="1:21">
      <c r="A81" s="293" t="s">
        <v>576</v>
      </c>
      <c r="B81" s="293">
        <v>3</v>
      </c>
      <c r="C81" s="293">
        <v>1.3757938253914229E-2</v>
      </c>
      <c r="D81" s="293">
        <v>4.5859794179714097E-3</v>
      </c>
      <c r="E81" s="293"/>
      <c r="F81" s="293"/>
      <c r="P81" t="s">
        <v>478</v>
      </c>
      <c r="Q81" s="279" t="s">
        <v>478</v>
      </c>
      <c r="R81" s="280" t="s">
        <v>244</v>
      </c>
      <c r="U81" t="b">
        <f t="shared" si="14"/>
        <v>1</v>
      </c>
    </row>
    <row r="82" spans="1:21" ht="13.5" thickBot="1">
      <c r="A82" s="294" t="s">
        <v>127</v>
      </c>
      <c r="B82" s="294">
        <v>4</v>
      </c>
      <c r="C82" s="294">
        <v>2.9456486457151904E-2</v>
      </c>
      <c r="D82" s="294"/>
      <c r="E82" s="294"/>
      <c r="F82" s="294"/>
      <c r="P82" t="s">
        <v>303</v>
      </c>
      <c r="Q82" s="276" t="s">
        <v>303</v>
      </c>
      <c r="R82" s="277" t="s">
        <v>244</v>
      </c>
      <c r="U82" t="b">
        <f t="shared" si="14"/>
        <v>1</v>
      </c>
    </row>
    <row r="83" spans="1:21" ht="13.5" thickBot="1">
      <c r="P83" t="s">
        <v>304</v>
      </c>
      <c r="Q83" s="276" t="s">
        <v>304</v>
      </c>
      <c r="R83" s="277" t="s">
        <v>243</v>
      </c>
      <c r="U83" t="b">
        <f t="shared" si="14"/>
        <v>1</v>
      </c>
    </row>
    <row r="84" spans="1:21">
      <c r="A84" s="295"/>
      <c r="B84" s="295" t="s">
        <v>582</v>
      </c>
      <c r="C84" s="295" t="s">
        <v>572</v>
      </c>
      <c r="D84" s="295" t="s">
        <v>583</v>
      </c>
      <c r="E84" s="295" t="s">
        <v>584</v>
      </c>
      <c r="F84" s="295" t="s">
        <v>585</v>
      </c>
      <c r="G84" s="295" t="s">
        <v>586</v>
      </c>
      <c r="H84" s="295" t="s">
        <v>587</v>
      </c>
      <c r="I84" s="295" t="s">
        <v>588</v>
      </c>
      <c r="P84" t="s">
        <v>305</v>
      </c>
      <c r="Q84" s="276" t="s">
        <v>305</v>
      </c>
      <c r="R84" s="277" t="s">
        <v>245</v>
      </c>
      <c r="U84" t="b">
        <f t="shared" si="14"/>
        <v>1</v>
      </c>
    </row>
    <row r="85" spans="1:21">
      <c r="A85" s="293" t="s">
        <v>577</v>
      </c>
      <c r="B85" s="293">
        <v>-1.2663344031773303</v>
      </c>
      <c r="C85" s="293">
        <v>4.0628075137042954</v>
      </c>
      <c r="D85" s="293">
        <v>-0.31168949031078763</v>
      </c>
      <c r="E85" s="293">
        <v>0.77568214137078306</v>
      </c>
      <c r="F85" s="293">
        <v>-14.196001164244457</v>
      </c>
      <c r="G85" s="293">
        <v>11.663332357889796</v>
      </c>
      <c r="H85" s="293">
        <v>-14.196001164244457</v>
      </c>
      <c r="I85" s="293">
        <v>11.663332357889796</v>
      </c>
      <c r="P85" t="s">
        <v>479</v>
      </c>
      <c r="Q85" s="279" t="s">
        <v>479</v>
      </c>
      <c r="R85" s="280" t="s">
        <v>248</v>
      </c>
      <c r="U85" t="b">
        <f t="shared" si="14"/>
        <v>1</v>
      </c>
    </row>
    <row r="86" spans="1:21" ht="13.5" thickBot="1">
      <c r="A86" s="294" t="s">
        <v>589</v>
      </c>
      <c r="B86" s="294">
        <v>1.6568699149531174</v>
      </c>
      <c r="C86" s="294">
        <v>0.89551882021523888</v>
      </c>
      <c r="D86" s="294">
        <v>1.8501787763152615</v>
      </c>
      <c r="E86" s="294">
        <v>0.16139600291629103</v>
      </c>
      <c r="F86" s="294">
        <v>-1.1930706457528955</v>
      </c>
      <c r="G86" s="294">
        <v>4.5068104756591305</v>
      </c>
      <c r="H86" s="294">
        <v>-1.1930706457528955</v>
      </c>
      <c r="I86" s="294">
        <v>4.5068104756591305</v>
      </c>
      <c r="P86" t="s">
        <v>480</v>
      </c>
      <c r="Q86" s="279" t="s">
        <v>480</v>
      </c>
      <c r="R86" s="280" t="s">
        <v>243</v>
      </c>
      <c r="U86" t="b">
        <f t="shared" si="14"/>
        <v>1</v>
      </c>
    </row>
    <row r="87" spans="1:21">
      <c r="P87" t="s">
        <v>481</v>
      </c>
      <c r="Q87" s="279" t="s">
        <v>481</v>
      </c>
      <c r="R87" s="280" t="s">
        <v>243</v>
      </c>
      <c r="U87" t="b">
        <f t="shared" si="14"/>
        <v>1</v>
      </c>
    </row>
    <row r="88" spans="1:21">
      <c r="P88" t="s">
        <v>408</v>
      </c>
      <c r="Q88" s="276" t="s">
        <v>408</v>
      </c>
      <c r="R88" s="277" t="s">
        <v>244</v>
      </c>
      <c r="U88" t="b">
        <f t="shared" si="14"/>
        <v>1</v>
      </c>
    </row>
    <row r="89" spans="1:21">
      <c r="P89" t="s">
        <v>409</v>
      </c>
      <c r="Q89" s="276" t="s">
        <v>409</v>
      </c>
      <c r="R89" s="277" t="s">
        <v>249</v>
      </c>
      <c r="U89" t="b">
        <f t="shared" si="14"/>
        <v>1</v>
      </c>
    </row>
    <row r="90" spans="1:21">
      <c r="P90" t="s">
        <v>482</v>
      </c>
      <c r="Q90" s="279" t="s">
        <v>482</v>
      </c>
      <c r="R90" s="280" t="s">
        <v>248</v>
      </c>
      <c r="U90" t="b">
        <f t="shared" si="14"/>
        <v>1</v>
      </c>
    </row>
    <row r="91" spans="1:21">
      <c r="P91" t="s">
        <v>483</v>
      </c>
      <c r="Q91" s="279" t="s">
        <v>483</v>
      </c>
      <c r="R91" s="280" t="s">
        <v>244</v>
      </c>
      <c r="U91" t="b">
        <f t="shared" si="14"/>
        <v>1</v>
      </c>
    </row>
    <row r="92" spans="1:21">
      <c r="P92" t="s">
        <v>484</v>
      </c>
      <c r="Q92" s="279" t="s">
        <v>484</v>
      </c>
      <c r="R92" s="280" t="s">
        <v>243</v>
      </c>
      <c r="U92" t="b">
        <f t="shared" si="14"/>
        <v>1</v>
      </c>
    </row>
    <row r="93" spans="1:21">
      <c r="P93" t="s">
        <v>306</v>
      </c>
      <c r="Q93" s="276" t="s">
        <v>306</v>
      </c>
      <c r="R93" s="277" t="s">
        <v>248</v>
      </c>
      <c r="U93" t="b">
        <f t="shared" si="14"/>
        <v>1</v>
      </c>
    </row>
    <row r="94" spans="1:21">
      <c r="P94" t="s">
        <v>307</v>
      </c>
      <c r="Q94" s="276" t="s">
        <v>307</v>
      </c>
      <c r="R94" s="277" t="s">
        <v>245</v>
      </c>
      <c r="U94" t="b">
        <f t="shared" si="14"/>
        <v>1</v>
      </c>
    </row>
    <row r="95" spans="1:21">
      <c r="P95" t="s">
        <v>244</v>
      </c>
      <c r="Q95" s="276" t="s">
        <v>244</v>
      </c>
      <c r="R95" s="277" t="s">
        <v>244</v>
      </c>
      <c r="U95" t="b">
        <f t="shared" si="14"/>
        <v>1</v>
      </c>
    </row>
    <row r="96" spans="1:21">
      <c r="P96" t="s">
        <v>308</v>
      </c>
      <c r="Q96" s="276" t="s">
        <v>308</v>
      </c>
      <c r="R96" s="277" t="s">
        <v>245</v>
      </c>
      <c r="U96" t="b">
        <f t="shared" si="14"/>
        <v>1</v>
      </c>
    </row>
    <row r="97" spans="16:21">
      <c r="P97" t="s">
        <v>517</v>
      </c>
      <c r="Q97" s="276" t="s">
        <v>517</v>
      </c>
      <c r="R97" s="277" t="s">
        <v>244</v>
      </c>
      <c r="U97" t="b">
        <f t="shared" si="14"/>
        <v>1</v>
      </c>
    </row>
    <row r="98" spans="16:21">
      <c r="P98" t="s">
        <v>367</v>
      </c>
      <c r="Q98" s="276" t="s">
        <v>517</v>
      </c>
      <c r="R98" s="277" t="s">
        <v>244</v>
      </c>
      <c r="U98" t="b">
        <f t="shared" ref="U98:U129" si="15">P99=Q99</f>
        <v>1</v>
      </c>
    </row>
    <row r="99" spans="16:21">
      <c r="P99" t="s">
        <v>410</v>
      </c>
      <c r="Q99" s="276" t="s">
        <v>410</v>
      </c>
      <c r="R99" s="277" t="s">
        <v>245</v>
      </c>
      <c r="U99" t="b">
        <f t="shared" si="15"/>
        <v>0</v>
      </c>
    </row>
    <row r="100" spans="16:21">
      <c r="P100" t="s">
        <v>309</v>
      </c>
      <c r="Q100" s="276" t="s">
        <v>541</v>
      </c>
      <c r="R100" s="277" t="s">
        <v>245</v>
      </c>
      <c r="U100" t="b">
        <f t="shared" si="15"/>
        <v>1</v>
      </c>
    </row>
    <row r="101" spans="16:21">
      <c r="P101" t="s">
        <v>310</v>
      </c>
      <c r="Q101" s="276" t="s">
        <v>310</v>
      </c>
      <c r="R101" s="277" t="s">
        <v>245</v>
      </c>
      <c r="U101" t="b">
        <f t="shared" si="15"/>
        <v>1</v>
      </c>
    </row>
    <row r="102" spans="16:21">
      <c r="P102" t="s">
        <v>522</v>
      </c>
      <c r="Q102" s="276" t="s">
        <v>522</v>
      </c>
      <c r="R102" s="277" t="s">
        <v>243</v>
      </c>
      <c r="U102" t="b">
        <f t="shared" si="15"/>
        <v>1</v>
      </c>
    </row>
    <row r="103" spans="16:21">
      <c r="P103" t="s">
        <v>411</v>
      </c>
      <c r="Q103" s="276" t="s">
        <v>411</v>
      </c>
      <c r="R103" s="277" t="s">
        <v>243</v>
      </c>
      <c r="U103" t="b">
        <f t="shared" si="15"/>
        <v>1</v>
      </c>
    </row>
    <row r="104" spans="16:21">
      <c r="P104" t="s">
        <v>412</v>
      </c>
      <c r="Q104" s="278" t="s">
        <v>412</v>
      </c>
      <c r="R104" s="277" t="s">
        <v>244</v>
      </c>
      <c r="U104" t="b">
        <f t="shared" si="15"/>
        <v>1</v>
      </c>
    </row>
    <row r="105" spans="16:21">
      <c r="P105" t="s">
        <v>413</v>
      </c>
      <c r="Q105" s="278" t="s">
        <v>413</v>
      </c>
      <c r="R105" s="277" t="s">
        <v>245</v>
      </c>
      <c r="U105" t="b">
        <f t="shared" si="15"/>
        <v>1</v>
      </c>
    </row>
    <row r="106" spans="16:21">
      <c r="P106" t="s">
        <v>311</v>
      </c>
      <c r="Q106" s="276" t="s">
        <v>311</v>
      </c>
      <c r="R106" s="277" t="s">
        <v>245</v>
      </c>
      <c r="U106" t="b">
        <f t="shared" si="15"/>
        <v>1</v>
      </c>
    </row>
    <row r="107" spans="16:21">
      <c r="P107" t="s">
        <v>312</v>
      </c>
      <c r="Q107" s="276" t="s">
        <v>312</v>
      </c>
      <c r="R107" s="277" t="s">
        <v>245</v>
      </c>
      <c r="U107" t="b">
        <f t="shared" si="15"/>
        <v>1</v>
      </c>
    </row>
    <row r="108" spans="16:21">
      <c r="P108" t="s">
        <v>414</v>
      </c>
      <c r="Q108" s="278" t="s">
        <v>414</v>
      </c>
      <c r="R108" s="277" t="s">
        <v>243</v>
      </c>
      <c r="U108" t="b">
        <f t="shared" si="15"/>
        <v>0</v>
      </c>
    </row>
    <row r="109" spans="16:21">
      <c r="P109" t="s">
        <v>415</v>
      </c>
      <c r="Q109" s="278" t="s">
        <v>542</v>
      </c>
      <c r="R109" s="277" t="s">
        <v>243</v>
      </c>
      <c r="U109" t="b">
        <f t="shared" si="15"/>
        <v>1</v>
      </c>
    </row>
    <row r="110" spans="16:21">
      <c r="P110" t="s">
        <v>485</v>
      </c>
      <c r="Q110" s="279" t="s">
        <v>485</v>
      </c>
      <c r="R110" s="280" t="s">
        <v>248</v>
      </c>
      <c r="U110" t="b">
        <f t="shared" si="15"/>
        <v>1</v>
      </c>
    </row>
    <row r="111" spans="16:21">
      <c r="P111" t="s">
        <v>313</v>
      </c>
      <c r="Q111" s="276" t="s">
        <v>313</v>
      </c>
      <c r="R111" s="277" t="s">
        <v>245</v>
      </c>
      <c r="U111" t="b">
        <f t="shared" si="15"/>
        <v>1</v>
      </c>
    </row>
    <row r="112" spans="16:21">
      <c r="P112" t="s">
        <v>314</v>
      </c>
      <c r="Q112" s="276" t="s">
        <v>314</v>
      </c>
      <c r="R112" s="277" t="s">
        <v>245</v>
      </c>
      <c r="U112" t="b">
        <f t="shared" si="15"/>
        <v>1</v>
      </c>
    </row>
    <row r="113" spans="16:21">
      <c r="P113" t="s">
        <v>416</v>
      </c>
      <c r="Q113" s="276" t="s">
        <v>416</v>
      </c>
      <c r="R113" s="277" t="s">
        <v>245</v>
      </c>
      <c r="U113" t="b">
        <f t="shared" si="15"/>
        <v>1</v>
      </c>
    </row>
    <row r="114" spans="16:21">
      <c r="P114" t="s">
        <v>315</v>
      </c>
      <c r="Q114" s="276" t="s">
        <v>315</v>
      </c>
      <c r="R114" s="277" t="s">
        <v>248</v>
      </c>
      <c r="U114" t="b">
        <f t="shared" si="15"/>
        <v>1</v>
      </c>
    </row>
    <row r="115" spans="16:21">
      <c r="P115" t="s">
        <v>246</v>
      </c>
      <c r="Q115" s="276" t="s">
        <v>246</v>
      </c>
      <c r="R115" s="277" t="s">
        <v>246</v>
      </c>
      <c r="U115" t="b">
        <f t="shared" si="15"/>
        <v>1</v>
      </c>
    </row>
    <row r="116" spans="16:21">
      <c r="P116" t="s">
        <v>316</v>
      </c>
      <c r="Q116" s="276" t="s">
        <v>316</v>
      </c>
      <c r="R116" s="277" t="s">
        <v>245</v>
      </c>
      <c r="U116" t="b">
        <f t="shared" si="15"/>
        <v>1</v>
      </c>
    </row>
    <row r="117" spans="16:21">
      <c r="P117" t="s">
        <v>317</v>
      </c>
      <c r="Q117" s="276" t="s">
        <v>317</v>
      </c>
      <c r="R117" s="277" t="s">
        <v>245</v>
      </c>
      <c r="U117" t="b">
        <f t="shared" si="15"/>
        <v>1</v>
      </c>
    </row>
    <row r="118" spans="16:21">
      <c r="P118" t="s">
        <v>318</v>
      </c>
      <c r="Q118" s="276" t="s">
        <v>318</v>
      </c>
      <c r="R118" s="277" t="s">
        <v>245</v>
      </c>
      <c r="U118" t="b">
        <f t="shared" si="15"/>
        <v>1</v>
      </c>
    </row>
    <row r="119" spans="16:21">
      <c r="P119" t="s">
        <v>319</v>
      </c>
      <c r="Q119" s="276" t="s">
        <v>319</v>
      </c>
      <c r="R119" s="277" t="s">
        <v>243</v>
      </c>
      <c r="U119" t="b">
        <f t="shared" si="15"/>
        <v>1</v>
      </c>
    </row>
    <row r="120" spans="16:21">
      <c r="P120" t="s">
        <v>320</v>
      </c>
      <c r="Q120" s="276" t="s">
        <v>320</v>
      </c>
      <c r="R120" s="277" t="s">
        <v>248</v>
      </c>
      <c r="U120" t="b">
        <f t="shared" si="15"/>
        <v>1</v>
      </c>
    </row>
    <row r="121" spans="16:21">
      <c r="P121" t="s">
        <v>321</v>
      </c>
      <c r="Q121" s="276" t="s">
        <v>321</v>
      </c>
      <c r="R121" s="277" t="s">
        <v>245</v>
      </c>
      <c r="U121" t="b">
        <f t="shared" si="15"/>
        <v>1</v>
      </c>
    </row>
    <row r="122" spans="16:21">
      <c r="P122" t="s">
        <v>322</v>
      </c>
      <c r="Q122" s="276" t="s">
        <v>322</v>
      </c>
      <c r="R122" s="277" t="s">
        <v>245</v>
      </c>
      <c r="U122" t="b">
        <f t="shared" si="15"/>
        <v>1</v>
      </c>
    </row>
    <row r="123" spans="16:21">
      <c r="P123" t="s">
        <v>323</v>
      </c>
      <c r="Q123" s="276" t="s">
        <v>323</v>
      </c>
      <c r="R123" s="277" t="s">
        <v>243</v>
      </c>
      <c r="U123" t="b">
        <f t="shared" si="15"/>
        <v>1</v>
      </c>
    </row>
    <row r="124" spans="16:21">
      <c r="P124" t="s">
        <v>324</v>
      </c>
      <c r="Q124" s="276" t="s">
        <v>324</v>
      </c>
      <c r="R124" s="277" t="s">
        <v>245</v>
      </c>
      <c r="U124" t="b">
        <f t="shared" si="15"/>
        <v>1</v>
      </c>
    </row>
    <row r="125" spans="16:21">
      <c r="P125" t="s">
        <v>325</v>
      </c>
      <c r="Q125" s="276" t="s">
        <v>325</v>
      </c>
      <c r="R125" s="277" t="s">
        <v>245</v>
      </c>
      <c r="U125" t="b">
        <f t="shared" si="15"/>
        <v>1</v>
      </c>
    </row>
    <row r="126" spans="16:21">
      <c r="P126" t="s">
        <v>417</v>
      </c>
      <c r="Q126" s="276" t="s">
        <v>417</v>
      </c>
      <c r="R126" s="277" t="s">
        <v>243</v>
      </c>
      <c r="U126" t="b">
        <f t="shared" si="15"/>
        <v>1</v>
      </c>
    </row>
    <row r="127" spans="16:21">
      <c r="P127" t="s">
        <v>326</v>
      </c>
      <c r="Q127" s="276" t="s">
        <v>326</v>
      </c>
      <c r="R127" s="277" t="s">
        <v>245</v>
      </c>
      <c r="U127" t="b">
        <f t="shared" si="15"/>
        <v>1</v>
      </c>
    </row>
    <row r="128" spans="16:21">
      <c r="P128" t="s">
        <v>327</v>
      </c>
      <c r="Q128" s="276" t="s">
        <v>327</v>
      </c>
      <c r="R128" s="277" t="s">
        <v>245</v>
      </c>
      <c r="U128" t="b">
        <f t="shared" si="15"/>
        <v>1</v>
      </c>
    </row>
    <row r="129" spans="16:21">
      <c r="P129" t="s">
        <v>328</v>
      </c>
      <c r="Q129" s="276" t="s">
        <v>328</v>
      </c>
      <c r="R129" s="277" t="s">
        <v>245</v>
      </c>
      <c r="U129" t="b">
        <f t="shared" si="15"/>
        <v>1</v>
      </c>
    </row>
    <row r="130" spans="16:21">
      <c r="P130" t="s">
        <v>418</v>
      </c>
      <c r="Q130" s="276" t="s">
        <v>418</v>
      </c>
      <c r="R130" s="277" t="s">
        <v>243</v>
      </c>
      <c r="U130" t="b">
        <f t="shared" ref="U130:U161" si="16">P131=Q131</f>
        <v>1</v>
      </c>
    </row>
    <row r="131" spans="16:21">
      <c r="P131" t="s">
        <v>419</v>
      </c>
      <c r="Q131" s="276" t="s">
        <v>419</v>
      </c>
      <c r="R131" s="277" t="s">
        <v>243</v>
      </c>
      <c r="U131" t="b">
        <f t="shared" si="16"/>
        <v>1</v>
      </c>
    </row>
    <row r="132" spans="16:21">
      <c r="P132" t="s">
        <v>329</v>
      </c>
      <c r="Q132" s="276" t="s">
        <v>329</v>
      </c>
      <c r="R132" s="277" t="s">
        <v>244</v>
      </c>
      <c r="U132" t="b">
        <f t="shared" si="16"/>
        <v>1</v>
      </c>
    </row>
    <row r="133" spans="16:21">
      <c r="P133" t="s">
        <v>330</v>
      </c>
      <c r="Q133" s="276" t="s">
        <v>330</v>
      </c>
      <c r="R133" s="277" t="s">
        <v>249</v>
      </c>
      <c r="U133" t="b">
        <f t="shared" si="16"/>
        <v>1</v>
      </c>
    </row>
    <row r="134" spans="16:21">
      <c r="P134" t="s">
        <v>331</v>
      </c>
      <c r="Q134" s="276" t="s">
        <v>331</v>
      </c>
      <c r="R134" s="277" t="s">
        <v>245</v>
      </c>
      <c r="U134" t="b">
        <f t="shared" si="16"/>
        <v>1</v>
      </c>
    </row>
    <row r="135" spans="16:21">
      <c r="P135" t="s">
        <v>420</v>
      </c>
      <c r="Q135" s="278" t="s">
        <v>420</v>
      </c>
      <c r="R135" s="277" t="s">
        <v>245</v>
      </c>
      <c r="U135" t="b">
        <f t="shared" si="16"/>
        <v>1</v>
      </c>
    </row>
    <row r="136" spans="16:21">
      <c r="P136" t="s">
        <v>486</v>
      </c>
      <c r="Q136" s="279" t="s">
        <v>486</v>
      </c>
      <c r="R136" s="280" t="s">
        <v>243</v>
      </c>
      <c r="U136" t="b">
        <f t="shared" si="16"/>
        <v>1</v>
      </c>
    </row>
    <row r="137" spans="16:21">
      <c r="P137" t="s">
        <v>332</v>
      </c>
      <c r="Q137" s="276" t="s">
        <v>332</v>
      </c>
      <c r="R137" s="277" t="s">
        <v>248</v>
      </c>
      <c r="U137" t="b">
        <f t="shared" si="16"/>
        <v>1</v>
      </c>
    </row>
    <row r="138" spans="16:21">
      <c r="P138" t="s">
        <v>421</v>
      </c>
      <c r="Q138" s="283" t="s">
        <v>421</v>
      </c>
      <c r="R138" s="277" t="s">
        <v>243</v>
      </c>
      <c r="U138" t="b">
        <f t="shared" si="16"/>
        <v>1</v>
      </c>
    </row>
    <row r="139" spans="16:21">
      <c r="P139" t="s">
        <v>487</v>
      </c>
      <c r="Q139" s="279" t="s">
        <v>487</v>
      </c>
      <c r="R139" s="280" t="s">
        <v>248</v>
      </c>
      <c r="U139" t="b">
        <f t="shared" si="16"/>
        <v>1</v>
      </c>
    </row>
    <row r="140" spans="16:21">
      <c r="P140" t="s">
        <v>333</v>
      </c>
      <c r="Q140" s="276" t="s">
        <v>333</v>
      </c>
      <c r="R140" s="277" t="s">
        <v>248</v>
      </c>
      <c r="U140" t="b">
        <f t="shared" si="16"/>
        <v>1</v>
      </c>
    </row>
    <row r="141" spans="16:21">
      <c r="P141" t="s">
        <v>488</v>
      </c>
      <c r="Q141" s="279" t="s">
        <v>488</v>
      </c>
      <c r="R141" s="280" t="s">
        <v>245</v>
      </c>
      <c r="U141" t="b">
        <f t="shared" si="16"/>
        <v>1</v>
      </c>
    </row>
    <row r="142" spans="16:21">
      <c r="P142" t="s">
        <v>334</v>
      </c>
      <c r="Q142" s="276" t="s">
        <v>334</v>
      </c>
      <c r="R142" s="277" t="s">
        <v>246</v>
      </c>
      <c r="U142" t="b">
        <f t="shared" si="16"/>
        <v>0</v>
      </c>
    </row>
    <row r="143" spans="16:21">
      <c r="P143" t="s">
        <v>335</v>
      </c>
      <c r="Q143" s="276" t="s">
        <v>543</v>
      </c>
      <c r="R143" s="277" t="s">
        <v>245</v>
      </c>
      <c r="U143" t="b">
        <f t="shared" si="16"/>
        <v>1</v>
      </c>
    </row>
    <row r="144" spans="16:21">
      <c r="P144" t="s">
        <v>336</v>
      </c>
      <c r="Q144" s="276" t="s">
        <v>336</v>
      </c>
      <c r="R144" s="277" t="s">
        <v>245</v>
      </c>
      <c r="U144" t="b">
        <f t="shared" si="16"/>
        <v>1</v>
      </c>
    </row>
    <row r="145" spans="16:21">
      <c r="P145" t="s">
        <v>337</v>
      </c>
      <c r="Q145" s="276" t="s">
        <v>337</v>
      </c>
      <c r="R145" s="277" t="s">
        <v>245</v>
      </c>
      <c r="U145" t="b">
        <f t="shared" si="16"/>
        <v>1</v>
      </c>
    </row>
    <row r="146" spans="16:21">
      <c r="P146" t="s">
        <v>338</v>
      </c>
      <c r="Q146" s="276" t="s">
        <v>338</v>
      </c>
      <c r="R146" s="277" t="s">
        <v>245</v>
      </c>
      <c r="U146" t="b">
        <f t="shared" si="16"/>
        <v>1</v>
      </c>
    </row>
    <row r="147" spans="16:21">
      <c r="P147" t="s">
        <v>422</v>
      </c>
      <c r="Q147" s="278" t="s">
        <v>422</v>
      </c>
      <c r="R147" s="277" t="s">
        <v>245</v>
      </c>
      <c r="U147" t="b">
        <f t="shared" si="16"/>
        <v>1</v>
      </c>
    </row>
    <row r="148" spans="16:21">
      <c r="P148" t="s">
        <v>489</v>
      </c>
      <c r="Q148" s="279" t="s">
        <v>489</v>
      </c>
      <c r="R148" s="280" t="s">
        <v>245</v>
      </c>
      <c r="U148" t="b">
        <f t="shared" si="16"/>
        <v>1</v>
      </c>
    </row>
    <row r="149" spans="16:21">
      <c r="P149" t="s">
        <v>490</v>
      </c>
      <c r="Q149" s="279" t="s">
        <v>490</v>
      </c>
      <c r="R149" s="280" t="s">
        <v>533</v>
      </c>
      <c r="U149" t="b">
        <f t="shared" si="16"/>
        <v>0</v>
      </c>
    </row>
    <row r="150" spans="16:21">
      <c r="P150" t="s">
        <v>423</v>
      </c>
      <c r="Q150" s="283" t="s">
        <v>544</v>
      </c>
      <c r="R150" s="277" t="s">
        <v>243</v>
      </c>
      <c r="U150" t="b">
        <f t="shared" si="16"/>
        <v>1</v>
      </c>
    </row>
    <row r="151" spans="16:21">
      <c r="P151" t="s">
        <v>424</v>
      </c>
      <c r="Q151" s="286" t="s">
        <v>424</v>
      </c>
      <c r="R151" s="277" t="s">
        <v>533</v>
      </c>
      <c r="U151" t="b">
        <f t="shared" si="16"/>
        <v>1</v>
      </c>
    </row>
    <row r="152" spans="16:21">
      <c r="P152" t="s">
        <v>340</v>
      </c>
      <c r="Q152" s="276" t="s">
        <v>340</v>
      </c>
      <c r="R152" s="277" t="s">
        <v>243</v>
      </c>
      <c r="U152" t="b">
        <f t="shared" si="16"/>
        <v>1</v>
      </c>
    </row>
    <row r="153" spans="16:21">
      <c r="P153" t="s">
        <v>341</v>
      </c>
      <c r="Q153" s="276" t="s">
        <v>341</v>
      </c>
      <c r="R153" s="277" t="s">
        <v>245</v>
      </c>
      <c r="U153" t="b">
        <f t="shared" si="16"/>
        <v>1</v>
      </c>
    </row>
    <row r="154" spans="16:21">
      <c r="P154" t="s">
        <v>491</v>
      </c>
      <c r="Q154" s="279" t="s">
        <v>491</v>
      </c>
      <c r="R154" s="280" t="s">
        <v>245</v>
      </c>
      <c r="U154" t="b">
        <f t="shared" si="16"/>
        <v>1</v>
      </c>
    </row>
    <row r="155" spans="16:21">
      <c r="P155" t="s">
        <v>492</v>
      </c>
      <c r="Q155" s="279" t="s">
        <v>492</v>
      </c>
      <c r="R155" s="280" t="s">
        <v>533</v>
      </c>
      <c r="U155" t="b">
        <f t="shared" si="16"/>
        <v>1</v>
      </c>
    </row>
    <row r="156" spans="16:21">
      <c r="P156" t="s">
        <v>493</v>
      </c>
      <c r="Q156" s="279" t="s">
        <v>493</v>
      </c>
      <c r="R156" s="280" t="s">
        <v>246</v>
      </c>
      <c r="U156" t="b">
        <f t="shared" si="16"/>
        <v>1</v>
      </c>
    </row>
    <row r="157" spans="16:21">
      <c r="P157" t="s">
        <v>342</v>
      </c>
      <c r="Q157" s="276" t="s">
        <v>342</v>
      </c>
      <c r="R157" s="277" t="s">
        <v>245</v>
      </c>
      <c r="U157" t="b">
        <f t="shared" si="16"/>
        <v>1</v>
      </c>
    </row>
    <row r="158" spans="16:21">
      <c r="P158" t="s">
        <v>343</v>
      </c>
      <c r="Q158" s="276" t="s">
        <v>343</v>
      </c>
      <c r="R158" s="277" t="s">
        <v>248</v>
      </c>
      <c r="U158" t="b">
        <f t="shared" si="16"/>
        <v>1</v>
      </c>
    </row>
    <row r="159" spans="16:21">
      <c r="P159" t="s">
        <v>494</v>
      </c>
      <c r="Q159" s="279" t="s">
        <v>494</v>
      </c>
      <c r="R159" s="280" t="s">
        <v>244</v>
      </c>
      <c r="U159" t="b">
        <f t="shared" si="16"/>
        <v>1</v>
      </c>
    </row>
    <row r="160" spans="16:21">
      <c r="P160" t="s">
        <v>344</v>
      </c>
      <c r="Q160" s="276" t="s">
        <v>344</v>
      </c>
      <c r="R160" s="277" t="s">
        <v>245</v>
      </c>
      <c r="U160" t="b">
        <f t="shared" si="16"/>
        <v>1</v>
      </c>
    </row>
    <row r="161" spans="16:21">
      <c r="P161" t="s">
        <v>345</v>
      </c>
      <c r="Q161" s="276" t="s">
        <v>345</v>
      </c>
      <c r="R161" s="277" t="s">
        <v>245</v>
      </c>
      <c r="U161" t="b">
        <f t="shared" si="16"/>
        <v>1</v>
      </c>
    </row>
    <row r="162" spans="16:21">
      <c r="P162" t="s">
        <v>425</v>
      </c>
      <c r="Q162" s="276" t="s">
        <v>425</v>
      </c>
      <c r="R162" s="277" t="s">
        <v>533</v>
      </c>
      <c r="U162" t="b">
        <f t="shared" ref="U162:U177" si="17">P163=Q163</f>
        <v>1</v>
      </c>
    </row>
    <row r="163" spans="16:21">
      <c r="P163" t="s">
        <v>346</v>
      </c>
      <c r="Q163" s="276" t="s">
        <v>346</v>
      </c>
      <c r="R163" s="277" t="s">
        <v>533</v>
      </c>
      <c r="U163" t="b">
        <f t="shared" si="17"/>
        <v>1</v>
      </c>
    </row>
    <row r="164" spans="16:21">
      <c r="P164" t="s">
        <v>495</v>
      </c>
      <c r="Q164" s="279" t="s">
        <v>495</v>
      </c>
      <c r="R164" s="280" t="s">
        <v>245</v>
      </c>
      <c r="U164" t="b">
        <f t="shared" si="17"/>
        <v>1</v>
      </c>
    </row>
    <row r="165" spans="16:21">
      <c r="P165" t="s">
        <v>347</v>
      </c>
      <c r="Q165" s="276" t="s">
        <v>347</v>
      </c>
      <c r="R165" s="277" t="s">
        <v>244</v>
      </c>
      <c r="U165" t="b">
        <f t="shared" si="17"/>
        <v>1</v>
      </c>
    </row>
    <row r="166" spans="16:21">
      <c r="P166" t="s">
        <v>426</v>
      </c>
      <c r="Q166" s="278" t="s">
        <v>426</v>
      </c>
      <c r="R166" s="277" t="s">
        <v>245</v>
      </c>
      <c r="U166" t="b">
        <f t="shared" si="17"/>
        <v>1</v>
      </c>
    </row>
    <row r="167" spans="16:21">
      <c r="P167" t="s">
        <v>348</v>
      </c>
      <c r="Q167" s="276" t="s">
        <v>348</v>
      </c>
      <c r="R167" s="277" t="s">
        <v>248</v>
      </c>
      <c r="U167" t="b">
        <f t="shared" si="17"/>
        <v>1</v>
      </c>
    </row>
    <row r="168" spans="16:21">
      <c r="P168" t="s">
        <v>496</v>
      </c>
      <c r="Q168" s="279" t="s">
        <v>496</v>
      </c>
      <c r="R168" s="280" t="s">
        <v>245</v>
      </c>
      <c r="U168" t="b">
        <f t="shared" si="17"/>
        <v>1</v>
      </c>
    </row>
    <row r="169" spans="16:21">
      <c r="P169" t="s">
        <v>497</v>
      </c>
      <c r="Q169" s="279" t="s">
        <v>497</v>
      </c>
      <c r="R169" s="280" t="s">
        <v>248</v>
      </c>
      <c r="U169" t="b">
        <f t="shared" si="17"/>
        <v>1</v>
      </c>
    </row>
    <row r="170" spans="16:21">
      <c r="P170" t="s">
        <v>498</v>
      </c>
      <c r="Q170" s="279" t="s">
        <v>498</v>
      </c>
      <c r="R170" s="280" t="s">
        <v>245</v>
      </c>
      <c r="U170" t="b">
        <f t="shared" si="17"/>
        <v>1</v>
      </c>
    </row>
    <row r="171" spans="16:21">
      <c r="P171" t="s">
        <v>349</v>
      </c>
      <c r="Q171" s="276" t="s">
        <v>349</v>
      </c>
      <c r="R171" s="277" t="s">
        <v>245</v>
      </c>
      <c r="U171" t="b">
        <f t="shared" si="17"/>
        <v>0</v>
      </c>
    </row>
    <row r="172" spans="16:21">
      <c r="P172" t="s">
        <v>427</v>
      </c>
      <c r="Q172" s="278" t="s">
        <v>545</v>
      </c>
      <c r="R172" s="277" t="s">
        <v>245</v>
      </c>
      <c r="U172" t="b">
        <f t="shared" si="17"/>
        <v>1</v>
      </c>
    </row>
    <row r="173" spans="16:21">
      <c r="P173" t="s">
        <v>499</v>
      </c>
      <c r="Q173" s="279" t="s">
        <v>499</v>
      </c>
      <c r="R173" s="280" t="s">
        <v>248</v>
      </c>
      <c r="U173" t="b">
        <f t="shared" si="17"/>
        <v>1</v>
      </c>
    </row>
    <row r="174" spans="16:21">
      <c r="P174" t="s">
        <v>500</v>
      </c>
      <c r="Q174" s="279" t="s">
        <v>500</v>
      </c>
      <c r="R174" s="280" t="s">
        <v>243</v>
      </c>
      <c r="U174" t="b">
        <f t="shared" si="17"/>
        <v>1</v>
      </c>
    </row>
    <row r="175" spans="16:21">
      <c r="P175" t="s">
        <v>350</v>
      </c>
      <c r="Q175" s="276" t="s">
        <v>350</v>
      </c>
      <c r="R175" s="277" t="s">
        <v>245</v>
      </c>
      <c r="U175" t="b">
        <f t="shared" si="17"/>
        <v>1</v>
      </c>
    </row>
    <row r="176" spans="16:21">
      <c r="P176" t="s">
        <v>428</v>
      </c>
      <c r="Q176" s="276" t="s">
        <v>428</v>
      </c>
      <c r="R176" s="277" t="s">
        <v>243</v>
      </c>
      <c r="U176" t="b">
        <f t="shared" si="17"/>
        <v>1</v>
      </c>
    </row>
    <row r="177" spans="16:21">
      <c r="P177" t="s">
        <v>429</v>
      </c>
      <c r="Q177" s="276" t="s">
        <v>429</v>
      </c>
      <c r="R177" s="277" t="s">
        <v>245</v>
      </c>
      <c r="U177" t="b">
        <f t="shared" si="17"/>
        <v>1</v>
      </c>
    </row>
    <row r="178" spans="16:21">
      <c r="P178" t="s">
        <v>430</v>
      </c>
      <c r="Q178" s="276" t="s">
        <v>430</v>
      </c>
      <c r="R178" s="277" t="s">
        <v>245</v>
      </c>
      <c r="U178" t="b">
        <f t="shared" ref="U178:U196" si="18">P180=Q180</f>
        <v>1</v>
      </c>
    </row>
    <row r="179" spans="16:21">
      <c r="P179" t="s">
        <v>529</v>
      </c>
      <c r="Q179" s="276" t="s">
        <v>430</v>
      </c>
      <c r="R179" s="277" t="s">
        <v>245</v>
      </c>
      <c r="U179" t="b">
        <f t="shared" si="18"/>
        <v>1</v>
      </c>
    </row>
    <row r="180" spans="16:21">
      <c r="P180" t="s">
        <v>431</v>
      </c>
      <c r="Q180" s="276" t="s">
        <v>431</v>
      </c>
      <c r="R180" s="277" t="s">
        <v>244</v>
      </c>
      <c r="U180" t="b">
        <f t="shared" si="18"/>
        <v>1</v>
      </c>
    </row>
    <row r="181" spans="16:21">
      <c r="P181" t="s">
        <v>432</v>
      </c>
      <c r="Q181" s="278" t="s">
        <v>432</v>
      </c>
      <c r="R181" s="277" t="s">
        <v>248</v>
      </c>
      <c r="U181" t="b">
        <f t="shared" si="18"/>
        <v>1</v>
      </c>
    </row>
    <row r="182" spans="16:21">
      <c r="P182" t="s">
        <v>433</v>
      </c>
      <c r="Q182" s="283" t="s">
        <v>433</v>
      </c>
      <c r="R182" s="277" t="s">
        <v>243</v>
      </c>
      <c r="U182" t="b">
        <f t="shared" si="18"/>
        <v>0</v>
      </c>
    </row>
    <row r="183" spans="16:21">
      <c r="P183" t="s">
        <v>518</v>
      </c>
      <c r="Q183" s="276" t="s">
        <v>518</v>
      </c>
      <c r="R183" s="277" t="s">
        <v>245</v>
      </c>
      <c r="U183" t="b">
        <f t="shared" si="18"/>
        <v>1</v>
      </c>
    </row>
    <row r="184" spans="16:21">
      <c r="P184" t="s">
        <v>351</v>
      </c>
      <c r="Q184" s="276" t="s">
        <v>546</v>
      </c>
      <c r="R184" s="277" t="s">
        <v>243</v>
      </c>
      <c r="U184" t="b">
        <f t="shared" si="18"/>
        <v>1</v>
      </c>
    </row>
    <row r="185" spans="16:21">
      <c r="P185" t="s">
        <v>434</v>
      </c>
      <c r="Q185" s="276" t="s">
        <v>434</v>
      </c>
      <c r="R185" s="277" t="s">
        <v>245</v>
      </c>
      <c r="U185" t="b">
        <f t="shared" si="18"/>
        <v>1</v>
      </c>
    </row>
    <row r="186" spans="16:21">
      <c r="P186" t="s">
        <v>352</v>
      </c>
      <c r="Q186" s="276" t="s">
        <v>352</v>
      </c>
      <c r="R186" s="277" t="s">
        <v>245</v>
      </c>
      <c r="U186" t="b">
        <f t="shared" si="18"/>
        <v>1</v>
      </c>
    </row>
    <row r="187" spans="16:21">
      <c r="P187" t="s">
        <v>353</v>
      </c>
      <c r="Q187" s="276" t="s">
        <v>353</v>
      </c>
      <c r="R187" s="277" t="s">
        <v>248</v>
      </c>
      <c r="U187" t="b">
        <f t="shared" si="18"/>
        <v>1</v>
      </c>
    </row>
    <row r="188" spans="16:21">
      <c r="P188" t="s">
        <v>354</v>
      </c>
      <c r="Q188" s="276" t="s">
        <v>354</v>
      </c>
      <c r="R188" s="277" t="s">
        <v>245</v>
      </c>
      <c r="U188" t="b">
        <f t="shared" si="18"/>
        <v>1</v>
      </c>
    </row>
    <row r="189" spans="16:21">
      <c r="P189" t="s">
        <v>355</v>
      </c>
      <c r="Q189" s="276" t="s">
        <v>355</v>
      </c>
      <c r="R189" s="277" t="s">
        <v>245</v>
      </c>
      <c r="U189" t="b">
        <f t="shared" si="18"/>
        <v>1</v>
      </c>
    </row>
    <row r="190" spans="16:21">
      <c r="P190" t="s">
        <v>519</v>
      </c>
      <c r="Q190" s="276" t="s">
        <v>519</v>
      </c>
      <c r="R190" s="277" t="s">
        <v>245</v>
      </c>
      <c r="U190" t="b">
        <f t="shared" si="18"/>
        <v>1</v>
      </c>
    </row>
    <row r="191" spans="16:21">
      <c r="P191" t="s">
        <v>356</v>
      </c>
      <c r="Q191" s="276" t="s">
        <v>356</v>
      </c>
      <c r="R191" s="277" t="s">
        <v>245</v>
      </c>
      <c r="U191" t="b">
        <f t="shared" si="18"/>
        <v>1</v>
      </c>
    </row>
    <row r="192" spans="16:21">
      <c r="P192" t="s">
        <v>435</v>
      </c>
      <c r="Q192" s="278" t="s">
        <v>435</v>
      </c>
      <c r="R192" s="277" t="s">
        <v>245</v>
      </c>
      <c r="U192" t="b">
        <f t="shared" si="18"/>
        <v>1</v>
      </c>
    </row>
    <row r="193" spans="16:21">
      <c r="P193" t="s">
        <v>357</v>
      </c>
      <c r="Q193" s="286" t="s">
        <v>357</v>
      </c>
      <c r="R193" s="277" t="s">
        <v>533</v>
      </c>
      <c r="U193" t="b">
        <f t="shared" si="18"/>
        <v>1</v>
      </c>
    </row>
    <row r="194" spans="16:21">
      <c r="P194" t="s">
        <v>501</v>
      </c>
      <c r="Q194" s="279" t="s">
        <v>501</v>
      </c>
      <c r="R194" s="280" t="s">
        <v>245</v>
      </c>
      <c r="U194" t="b">
        <f t="shared" si="18"/>
        <v>1</v>
      </c>
    </row>
    <row r="195" spans="16:21">
      <c r="P195" t="s">
        <v>502</v>
      </c>
      <c r="Q195" s="279" t="s">
        <v>502</v>
      </c>
      <c r="R195" s="280" t="s">
        <v>245</v>
      </c>
      <c r="U195" t="b">
        <f t="shared" si="18"/>
        <v>1</v>
      </c>
    </row>
    <row r="196" spans="16:21">
      <c r="P196" t="s">
        <v>503</v>
      </c>
      <c r="Q196" s="279" t="s">
        <v>503</v>
      </c>
      <c r="R196" s="280" t="s">
        <v>243</v>
      </c>
      <c r="U196" t="b">
        <f t="shared" si="18"/>
        <v>1</v>
      </c>
    </row>
    <row r="197" spans="16:21">
      <c r="P197" t="s">
        <v>504</v>
      </c>
      <c r="Q197" s="279" t="s">
        <v>504</v>
      </c>
      <c r="R197" s="280" t="s">
        <v>245</v>
      </c>
      <c r="U197" t="b">
        <f t="shared" ref="U197:U228" si="19">P200=Q200</f>
        <v>1</v>
      </c>
    </row>
    <row r="198" spans="16:21">
      <c r="P198" t="s">
        <v>505</v>
      </c>
      <c r="Q198" s="279" t="s">
        <v>505</v>
      </c>
      <c r="R198" s="280" t="s">
        <v>243</v>
      </c>
      <c r="U198" t="b">
        <f t="shared" si="19"/>
        <v>1</v>
      </c>
    </row>
    <row r="199" spans="16:21">
      <c r="P199" t="s">
        <v>530</v>
      </c>
      <c r="Q199" s="279" t="s">
        <v>505</v>
      </c>
      <c r="R199" s="280" t="s">
        <v>243</v>
      </c>
      <c r="U199" t="b">
        <f t="shared" si="19"/>
        <v>1</v>
      </c>
    </row>
    <row r="200" spans="16:21">
      <c r="P200" t="s">
        <v>358</v>
      </c>
      <c r="Q200" s="276" t="s">
        <v>358</v>
      </c>
      <c r="R200" s="277" t="s">
        <v>244</v>
      </c>
      <c r="U200" t="b">
        <f t="shared" si="19"/>
        <v>1</v>
      </c>
    </row>
    <row r="201" spans="16:21">
      <c r="P201" t="s">
        <v>436</v>
      </c>
      <c r="Q201" s="278" t="s">
        <v>436</v>
      </c>
      <c r="R201" s="277" t="s">
        <v>245</v>
      </c>
      <c r="U201" t="b">
        <f t="shared" si="19"/>
        <v>1</v>
      </c>
    </row>
    <row r="202" spans="16:21">
      <c r="P202" t="s">
        <v>359</v>
      </c>
      <c r="Q202" s="276" t="s">
        <v>359</v>
      </c>
      <c r="R202" s="277" t="s">
        <v>245</v>
      </c>
      <c r="U202" t="b">
        <f t="shared" si="19"/>
        <v>1</v>
      </c>
    </row>
    <row r="203" spans="16:21">
      <c r="P203" t="s">
        <v>506</v>
      </c>
      <c r="Q203" s="279" t="s">
        <v>506</v>
      </c>
      <c r="R203" s="280" t="s">
        <v>533</v>
      </c>
      <c r="U203" t="b">
        <f t="shared" si="19"/>
        <v>1</v>
      </c>
    </row>
    <row r="204" spans="16:21">
      <c r="P204" t="s">
        <v>437</v>
      </c>
      <c r="Q204" s="276" t="s">
        <v>437</v>
      </c>
      <c r="R204" s="277" t="s">
        <v>248</v>
      </c>
      <c r="U204" t="b">
        <f t="shared" si="19"/>
        <v>1</v>
      </c>
    </row>
    <row r="205" spans="16:21" ht="13.5" thickBot="1">
      <c r="P205" t="s">
        <v>520</v>
      </c>
      <c r="Q205" s="289" t="s">
        <v>520</v>
      </c>
      <c r="R205" s="288" t="s">
        <v>244</v>
      </c>
      <c r="U205" t="b">
        <f t="shared" si="19"/>
        <v>1</v>
      </c>
    </row>
    <row r="206" spans="16:21">
      <c r="P206" t="s">
        <v>360</v>
      </c>
      <c r="Q206" s="276" t="s">
        <v>360</v>
      </c>
      <c r="R206" s="277" t="s">
        <v>248</v>
      </c>
      <c r="U206" t="b">
        <f t="shared" si="19"/>
        <v>1</v>
      </c>
    </row>
    <row r="207" spans="16:21">
      <c r="P207" t="s">
        <v>527</v>
      </c>
      <c r="Q207" s="276" t="s">
        <v>527</v>
      </c>
      <c r="R207" s="277" t="s">
        <v>244</v>
      </c>
      <c r="U207" t="b">
        <f t="shared" si="19"/>
        <v>1</v>
      </c>
    </row>
    <row r="208" spans="16:21">
      <c r="P208" t="s">
        <v>361</v>
      </c>
      <c r="Q208" s="276" t="s">
        <v>361</v>
      </c>
      <c r="R208" s="277" t="s">
        <v>245</v>
      </c>
      <c r="U208" t="b">
        <f t="shared" si="19"/>
        <v>0</v>
      </c>
    </row>
    <row r="209" spans="15:21">
      <c r="P209" t="s">
        <v>362</v>
      </c>
      <c r="Q209" s="276" t="s">
        <v>362</v>
      </c>
      <c r="R209" s="277" t="s">
        <v>245</v>
      </c>
      <c r="U209" t="b">
        <f t="shared" si="19"/>
        <v>1</v>
      </c>
    </row>
    <row r="210" spans="15:21">
      <c r="P210" t="s">
        <v>363</v>
      </c>
      <c r="Q210" s="276" t="s">
        <v>363</v>
      </c>
      <c r="R210" s="277" t="s">
        <v>244</v>
      </c>
      <c r="U210" t="b">
        <f t="shared" si="19"/>
        <v>0</v>
      </c>
    </row>
    <row r="211" spans="15:21">
      <c r="P211" t="s">
        <v>364</v>
      </c>
      <c r="Q211" s="276" t="s">
        <v>547</v>
      </c>
      <c r="R211" s="277" t="s">
        <v>243</v>
      </c>
      <c r="U211" t="b">
        <f t="shared" si="19"/>
        <v>0</v>
      </c>
    </row>
    <row r="212" spans="15:21">
      <c r="P212" t="s">
        <v>438</v>
      </c>
      <c r="Q212" s="276" t="s">
        <v>438</v>
      </c>
      <c r="R212" s="277" t="s">
        <v>243</v>
      </c>
      <c r="U212" t="b">
        <f t="shared" si="19"/>
        <v>0</v>
      </c>
    </row>
    <row r="213" spans="15:21">
      <c r="P213" t="s">
        <v>365</v>
      </c>
      <c r="Q213" s="276" t="s">
        <v>439</v>
      </c>
      <c r="R213" s="277" t="s">
        <v>245</v>
      </c>
      <c r="U213" t="b">
        <f t="shared" si="19"/>
        <v>1</v>
      </c>
    </row>
    <row r="214" spans="15:21">
      <c r="P214" t="s">
        <v>439</v>
      </c>
      <c r="Q214" s="276" t="s">
        <v>366</v>
      </c>
      <c r="R214" s="277" t="s">
        <v>533</v>
      </c>
      <c r="U214" t="b">
        <f t="shared" si="19"/>
        <v>1</v>
      </c>
    </row>
    <row r="215" spans="15:21">
      <c r="O215" t="s">
        <v>367</v>
      </c>
      <c r="P215" t="s">
        <v>366</v>
      </c>
      <c r="Q215" s="276" t="s">
        <v>548</v>
      </c>
      <c r="R215" s="277" t="s">
        <v>243</v>
      </c>
      <c r="U215" t="b">
        <f t="shared" si="19"/>
        <v>0</v>
      </c>
    </row>
    <row r="216" spans="15:21">
      <c r="P216" t="s">
        <v>440</v>
      </c>
      <c r="Q216" s="276" t="s">
        <v>440</v>
      </c>
      <c r="R216" s="277" t="s">
        <v>243</v>
      </c>
      <c r="U216" t="b">
        <f t="shared" si="19"/>
        <v>0</v>
      </c>
    </row>
    <row r="217" spans="15:21">
      <c r="P217" t="s">
        <v>368</v>
      </c>
      <c r="Q217" s="276" t="s">
        <v>368</v>
      </c>
      <c r="R217" s="277" t="s">
        <v>245</v>
      </c>
      <c r="U217" t="b">
        <f t="shared" si="19"/>
        <v>0</v>
      </c>
    </row>
    <row r="218" spans="15:21">
      <c r="P218" t="s">
        <v>441</v>
      </c>
      <c r="Q218" s="276" t="s">
        <v>549</v>
      </c>
      <c r="R218" s="277" t="s">
        <v>249</v>
      </c>
      <c r="U218" t="b">
        <f t="shared" si="19"/>
        <v>0</v>
      </c>
    </row>
    <row r="219" spans="15:21">
      <c r="P219" t="s">
        <v>369</v>
      </c>
      <c r="Q219" s="282" t="s">
        <v>550</v>
      </c>
      <c r="R219" s="277" t="s">
        <v>533</v>
      </c>
      <c r="U219" t="b">
        <f t="shared" si="19"/>
        <v>0</v>
      </c>
    </row>
    <row r="220" spans="15:21">
      <c r="P220" t="s">
        <v>442</v>
      </c>
      <c r="Q220" s="278" t="s">
        <v>551</v>
      </c>
      <c r="R220" s="277" t="s">
        <v>244</v>
      </c>
      <c r="U220" t="b">
        <f t="shared" si="19"/>
        <v>0</v>
      </c>
    </row>
    <row r="221" spans="15:21">
      <c r="P221" t="s">
        <v>443</v>
      </c>
      <c r="Q221" s="290" t="s">
        <v>552</v>
      </c>
      <c r="R221" s="277" t="s">
        <v>244</v>
      </c>
      <c r="U221" t="b">
        <f t="shared" si="19"/>
        <v>0</v>
      </c>
    </row>
    <row r="222" spans="15:21">
      <c r="P222" t="s">
        <v>521</v>
      </c>
      <c r="Q222" s="290" t="s">
        <v>553</v>
      </c>
      <c r="R222" s="277" t="s">
        <v>248</v>
      </c>
      <c r="U222" t="b">
        <f t="shared" si="19"/>
        <v>0</v>
      </c>
    </row>
    <row r="223" spans="15:21">
      <c r="P223" t="s">
        <v>370</v>
      </c>
      <c r="Q223" s="276" t="s">
        <v>554</v>
      </c>
      <c r="R223" s="277" t="s">
        <v>244</v>
      </c>
      <c r="U223" t="b">
        <f t="shared" si="19"/>
        <v>0</v>
      </c>
    </row>
    <row r="224" spans="15:21">
      <c r="P224" t="s">
        <v>444</v>
      </c>
      <c r="Q224" s="276" t="s">
        <v>555</v>
      </c>
      <c r="R224" s="277" t="s">
        <v>244</v>
      </c>
      <c r="U224" t="b">
        <f t="shared" si="19"/>
        <v>0</v>
      </c>
    </row>
    <row r="225" spans="16:21">
      <c r="P225" t="s">
        <v>371</v>
      </c>
      <c r="Q225" s="286" t="s">
        <v>556</v>
      </c>
      <c r="R225" s="277" t="s">
        <v>246</v>
      </c>
      <c r="U225" t="b">
        <f t="shared" si="19"/>
        <v>0</v>
      </c>
    </row>
    <row r="226" spans="16:21">
      <c r="P226" t="s">
        <v>445</v>
      </c>
      <c r="Q226" s="276" t="s">
        <v>557</v>
      </c>
      <c r="R226" s="277" t="s">
        <v>244</v>
      </c>
      <c r="U226" t="b">
        <f t="shared" si="19"/>
        <v>0</v>
      </c>
    </row>
    <row r="227" spans="16:21">
      <c r="P227" t="s">
        <v>446</v>
      </c>
      <c r="Q227" s="276" t="s">
        <v>558</v>
      </c>
      <c r="R227" s="277" t="s">
        <v>248</v>
      </c>
      <c r="U227" t="b">
        <f t="shared" si="19"/>
        <v>1</v>
      </c>
    </row>
    <row r="228" spans="16:21">
      <c r="P228" t="s">
        <v>372</v>
      </c>
      <c r="Q228" s="276" t="s">
        <v>559</v>
      </c>
      <c r="R228" s="277" t="s">
        <v>243</v>
      </c>
      <c r="U228" t="b">
        <f t="shared" si="19"/>
        <v>1</v>
      </c>
    </row>
    <row r="229" spans="16:21">
      <c r="P229" t="s">
        <v>447</v>
      </c>
      <c r="Q229" s="278" t="s">
        <v>560</v>
      </c>
      <c r="R229" s="277" t="s">
        <v>245</v>
      </c>
      <c r="U229" t="b">
        <f t="shared" ref="U229:U260" si="20">P232=Q232</f>
        <v>1</v>
      </c>
    </row>
    <row r="230" spans="16:21">
      <c r="P230" t="s">
        <v>373</v>
      </c>
      <c r="Q230" s="276" t="s">
        <v>373</v>
      </c>
      <c r="R230" s="277" t="s">
        <v>533</v>
      </c>
      <c r="U230" t="b">
        <f t="shared" si="20"/>
        <v>1</v>
      </c>
    </row>
    <row r="231" spans="16:21">
      <c r="P231" t="s">
        <v>374</v>
      </c>
      <c r="Q231" s="276" t="s">
        <v>374</v>
      </c>
      <c r="R231" s="277" t="s">
        <v>245</v>
      </c>
      <c r="U231" t="b">
        <f t="shared" si="20"/>
        <v>1</v>
      </c>
    </row>
    <row r="232" spans="16:21">
      <c r="P232" t="s">
        <v>448</v>
      </c>
      <c r="Q232" s="290" t="s">
        <v>448</v>
      </c>
      <c r="R232" s="277" t="s">
        <v>243</v>
      </c>
      <c r="U232" t="b">
        <f t="shared" si="20"/>
        <v>1</v>
      </c>
    </row>
    <row r="233" spans="16:21">
      <c r="P233" t="s">
        <v>375</v>
      </c>
      <c r="Q233" s="276" t="s">
        <v>375</v>
      </c>
      <c r="R233" s="277" t="s">
        <v>245</v>
      </c>
      <c r="U233" t="b">
        <f t="shared" si="20"/>
        <v>1</v>
      </c>
    </row>
    <row r="234" spans="16:21">
      <c r="P234" t="s">
        <v>449</v>
      </c>
      <c r="Q234" s="283" t="s">
        <v>449</v>
      </c>
      <c r="R234" s="277" t="s">
        <v>243</v>
      </c>
      <c r="U234" t="b">
        <f t="shared" si="20"/>
        <v>1</v>
      </c>
    </row>
    <row r="235" spans="16:21">
      <c r="P235" t="s">
        <v>450</v>
      </c>
      <c r="Q235" s="276" t="s">
        <v>450</v>
      </c>
      <c r="R235" s="277" t="s">
        <v>248</v>
      </c>
      <c r="U235" t="b">
        <f t="shared" si="20"/>
        <v>1</v>
      </c>
    </row>
    <row r="236" spans="16:21">
      <c r="P236" t="s">
        <v>451</v>
      </c>
      <c r="Q236" s="276" t="s">
        <v>451</v>
      </c>
      <c r="R236" s="277" t="s">
        <v>243</v>
      </c>
      <c r="U236" t="b">
        <f t="shared" si="20"/>
        <v>1</v>
      </c>
    </row>
    <row r="237" spans="16:21">
      <c r="P237" t="s">
        <v>376</v>
      </c>
      <c r="Q237" s="276" t="s">
        <v>376</v>
      </c>
      <c r="R237" s="277" t="s">
        <v>245</v>
      </c>
      <c r="U237" t="b">
        <f t="shared" si="20"/>
        <v>1</v>
      </c>
    </row>
    <row r="238" spans="16:21">
      <c r="P238" t="s">
        <v>377</v>
      </c>
      <c r="Q238" s="286" t="s">
        <v>377</v>
      </c>
      <c r="R238" s="277" t="s">
        <v>244</v>
      </c>
      <c r="U238" t="b">
        <f t="shared" si="20"/>
        <v>1</v>
      </c>
    </row>
    <row r="239" spans="16:21">
      <c r="P239" t="s">
        <v>452</v>
      </c>
      <c r="Q239" s="283" t="s">
        <v>452</v>
      </c>
      <c r="R239" s="277" t="s">
        <v>243</v>
      </c>
      <c r="U239" t="b">
        <f t="shared" si="20"/>
        <v>1</v>
      </c>
    </row>
    <row r="240" spans="16:21">
      <c r="P240" t="s">
        <v>453</v>
      </c>
      <c r="Q240" s="276" t="s">
        <v>453</v>
      </c>
      <c r="R240" s="277" t="s">
        <v>249</v>
      </c>
      <c r="U240" t="b">
        <f t="shared" si="20"/>
        <v>1</v>
      </c>
    </row>
    <row r="241" spans="15:21">
      <c r="P241" t="s">
        <v>454</v>
      </c>
      <c r="Q241" s="276" t="s">
        <v>454</v>
      </c>
      <c r="R241" s="277" t="s">
        <v>249</v>
      </c>
      <c r="U241" t="b">
        <f t="shared" si="20"/>
        <v>1</v>
      </c>
    </row>
    <row r="242" spans="15:21">
      <c r="P242" t="s">
        <v>379</v>
      </c>
      <c r="Q242" s="276" t="s">
        <v>379</v>
      </c>
      <c r="R242" s="277" t="s">
        <v>245</v>
      </c>
      <c r="U242" t="b">
        <f t="shared" si="20"/>
        <v>0</v>
      </c>
    </row>
    <row r="243" spans="15:21">
      <c r="P243" t="s">
        <v>507</v>
      </c>
      <c r="Q243" s="279" t="s">
        <v>507</v>
      </c>
      <c r="R243" s="280" t="s">
        <v>248</v>
      </c>
      <c r="U243" t="b">
        <f t="shared" si="20"/>
        <v>1</v>
      </c>
    </row>
    <row r="244" spans="15:21">
      <c r="P244" t="s">
        <v>455</v>
      </c>
      <c r="Q244" s="276" t="s">
        <v>455</v>
      </c>
      <c r="R244" s="277" t="s">
        <v>243</v>
      </c>
      <c r="U244" t="b">
        <f t="shared" si="20"/>
        <v>1</v>
      </c>
    </row>
    <row r="245" spans="15:21">
      <c r="O245" t="s">
        <v>530</v>
      </c>
      <c r="P245" t="s">
        <v>380</v>
      </c>
      <c r="Q245" s="276" t="s">
        <v>561</v>
      </c>
      <c r="R245" s="277" t="s">
        <v>245</v>
      </c>
      <c r="U245" t="b">
        <f t="shared" si="20"/>
        <v>1</v>
      </c>
    </row>
    <row r="246" spans="15:21">
      <c r="P246" t="s">
        <v>381</v>
      </c>
      <c r="Q246" s="276" t="s">
        <v>381</v>
      </c>
      <c r="R246" s="277" t="s">
        <v>248</v>
      </c>
      <c r="U246" t="b">
        <f t="shared" si="20"/>
        <v>1</v>
      </c>
    </row>
    <row r="247" spans="15:21">
      <c r="P247" t="s">
        <v>508</v>
      </c>
      <c r="Q247" s="279" t="s">
        <v>508</v>
      </c>
      <c r="R247" s="280" t="s">
        <v>248</v>
      </c>
      <c r="U247" t="b">
        <f t="shared" si="20"/>
        <v>1</v>
      </c>
    </row>
    <row r="248" spans="15:21">
      <c r="P248" t="s">
        <v>456</v>
      </c>
      <c r="Q248" s="278" t="s">
        <v>456</v>
      </c>
      <c r="R248" s="277" t="s">
        <v>248</v>
      </c>
      <c r="U248" t="b">
        <f t="shared" si="20"/>
        <v>1</v>
      </c>
    </row>
    <row r="249" spans="15:21">
      <c r="P249" t="s">
        <v>382</v>
      </c>
      <c r="Q249" s="276" t="s">
        <v>382</v>
      </c>
      <c r="R249" s="277" t="s">
        <v>243</v>
      </c>
      <c r="U249" t="b">
        <f t="shared" si="20"/>
        <v>1</v>
      </c>
    </row>
    <row r="250" spans="15:21">
      <c r="P250" t="s">
        <v>509</v>
      </c>
      <c r="Q250" s="279" t="s">
        <v>509</v>
      </c>
      <c r="R250" s="280" t="s">
        <v>533</v>
      </c>
      <c r="U250" t="b">
        <f t="shared" si="20"/>
        <v>1</v>
      </c>
    </row>
    <row r="251" spans="15:21">
      <c r="P251" t="s">
        <v>383</v>
      </c>
      <c r="Q251" s="276" t="s">
        <v>383</v>
      </c>
      <c r="R251" s="277" t="s">
        <v>245</v>
      </c>
      <c r="U251" t="b">
        <f t="shared" si="20"/>
        <v>1</v>
      </c>
    </row>
    <row r="252" spans="15:21">
      <c r="P252" t="s">
        <v>384</v>
      </c>
      <c r="Q252" s="276" t="s">
        <v>384</v>
      </c>
      <c r="R252" s="277" t="s">
        <v>245</v>
      </c>
      <c r="U252" t="b">
        <f t="shared" si="20"/>
        <v>1</v>
      </c>
    </row>
    <row r="253" spans="15:21">
      <c r="P253" t="s">
        <v>510</v>
      </c>
      <c r="Q253" s="279" t="s">
        <v>510</v>
      </c>
      <c r="R253" s="280" t="s">
        <v>248</v>
      </c>
      <c r="U253" t="b">
        <f t="shared" si="20"/>
        <v>0</v>
      </c>
    </row>
    <row r="254" spans="15:21">
      <c r="P254" t="s">
        <v>511</v>
      </c>
      <c r="Q254" s="279" t="s">
        <v>511</v>
      </c>
      <c r="R254" s="280" t="s">
        <v>248</v>
      </c>
      <c r="U254" t="b">
        <f t="shared" si="20"/>
        <v>1</v>
      </c>
    </row>
    <row r="255" spans="15:21">
      <c r="P255" t="s">
        <v>457</v>
      </c>
      <c r="Q255" s="276" t="s">
        <v>457</v>
      </c>
      <c r="R255" s="277" t="s">
        <v>245</v>
      </c>
      <c r="U255" t="b">
        <f t="shared" si="20"/>
        <v>1</v>
      </c>
    </row>
    <row r="256" spans="15:21">
      <c r="P256" t="s">
        <v>458</v>
      </c>
      <c r="Q256" s="276" t="s">
        <v>562</v>
      </c>
      <c r="R256" s="277" t="s">
        <v>249</v>
      </c>
      <c r="U256" t="b">
        <f t="shared" si="20"/>
        <v>1</v>
      </c>
    </row>
    <row r="257" spans="16:21">
      <c r="P257" t="s">
        <v>385</v>
      </c>
      <c r="Q257" s="276" t="s">
        <v>385</v>
      </c>
      <c r="R257" s="277" t="s">
        <v>243</v>
      </c>
      <c r="U257" t="e">
        <f>#REF!=#REF!</f>
        <v>#REF!</v>
      </c>
    </row>
    <row r="258" spans="16:21">
      <c r="P258" t="s">
        <v>386</v>
      </c>
      <c r="Q258" s="276" t="s">
        <v>386</v>
      </c>
      <c r="R258" s="277" t="s">
        <v>248</v>
      </c>
    </row>
    <row r="259" spans="16:21" ht="13.5" thickBot="1">
      <c r="P259" t="s">
        <v>512</v>
      </c>
      <c r="Q259" s="291" t="s">
        <v>512</v>
      </c>
      <c r="R259" s="292" t="s">
        <v>248</v>
      </c>
    </row>
  </sheetData>
  <sortState xmlns:xlrd2="http://schemas.microsoft.com/office/spreadsheetml/2017/richdata2" ref="P2:P264">
    <sortCondition ref="P2"/>
  </sortState>
  <mergeCells count="5">
    <mergeCell ref="A1:F1"/>
    <mergeCell ref="A12:F12"/>
    <mergeCell ref="A23:F23"/>
    <mergeCell ref="A34:F34"/>
    <mergeCell ref="A45:F45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52"/>
  <sheetViews>
    <sheetView rightToLeft="1" workbookViewId="0">
      <selection activeCell="E9" sqref="E9"/>
    </sheetView>
  </sheetViews>
  <sheetFormatPr defaultRowHeight="12.75"/>
  <cols>
    <col min="1" max="1" width="17.5703125" bestFit="1" customWidth="1"/>
    <col min="2" max="2" width="15" bestFit="1" customWidth="1"/>
    <col min="3" max="3" width="24.140625" bestFit="1" customWidth="1"/>
    <col min="4" max="4" width="20" bestFit="1" customWidth="1"/>
    <col min="5" max="5" width="20" customWidth="1"/>
    <col min="6" max="6" width="12.140625" bestFit="1" customWidth="1"/>
  </cols>
  <sheetData>
    <row r="1" spans="1:6">
      <c r="A1" t="s">
        <v>260</v>
      </c>
      <c r="B1" t="s">
        <v>261</v>
      </c>
      <c r="C1" t="s">
        <v>262</v>
      </c>
      <c r="D1" t="s">
        <v>263</v>
      </c>
      <c r="E1" t="s">
        <v>241</v>
      </c>
      <c r="F1" t="s">
        <v>264</v>
      </c>
    </row>
    <row r="2" spans="1:6">
      <c r="A2" t="s">
        <v>265</v>
      </c>
      <c r="B2" s="269">
        <v>1767.8130780763499</v>
      </c>
      <c r="C2" s="269">
        <v>329</v>
      </c>
      <c r="D2" s="269">
        <v>1224</v>
      </c>
      <c r="E2" s="269" t="str">
        <f t="shared" ref="E2:E33" si="0">VLOOKUP($A2,מחוזות,3,FALSE())</f>
        <v>ירושלים</v>
      </c>
      <c r="F2" s="269">
        <v>214.81307807634994</v>
      </c>
    </row>
    <row r="3" spans="1:6">
      <c r="A3" t="s">
        <v>266</v>
      </c>
      <c r="B3" s="269">
        <v>2326.0079999999998</v>
      </c>
      <c r="C3" s="269">
        <v>0</v>
      </c>
      <c r="D3" s="269">
        <v>1225</v>
      </c>
      <c r="E3" s="269" t="str">
        <f t="shared" si="0"/>
        <v>הצפון</v>
      </c>
      <c r="F3" s="269">
        <v>1101.0079999999998</v>
      </c>
    </row>
    <row r="4" spans="1:6">
      <c r="A4" t="s">
        <v>267</v>
      </c>
      <c r="B4" s="269">
        <v>14087.2</v>
      </c>
      <c r="C4" s="269">
        <v>421</v>
      </c>
      <c r="D4" s="269">
        <v>10952</v>
      </c>
      <c r="E4" s="269" t="str">
        <f t="shared" si="0"/>
        <v>המרכז</v>
      </c>
      <c r="F4" s="269">
        <v>2714.2000000000007</v>
      </c>
    </row>
    <row r="5" spans="1:6">
      <c r="A5" t="s">
        <v>387</v>
      </c>
      <c r="B5" s="269">
        <v>12084</v>
      </c>
      <c r="C5" s="269">
        <v>490</v>
      </c>
      <c r="D5" s="269">
        <v>10099</v>
      </c>
      <c r="E5" s="269" t="str">
        <f t="shared" si="0"/>
        <v>חיפה</v>
      </c>
      <c r="F5" s="269">
        <v>1495</v>
      </c>
    </row>
    <row r="6" spans="1:6">
      <c r="A6" t="s">
        <v>388</v>
      </c>
      <c r="B6" s="269">
        <v>16057</v>
      </c>
      <c r="C6" s="269">
        <v>0</v>
      </c>
      <c r="D6" s="269">
        <v>0</v>
      </c>
      <c r="E6" s="269" t="str">
        <f t="shared" si="0"/>
        <v>הדרום</v>
      </c>
      <c r="F6" s="269">
        <v>16057</v>
      </c>
    </row>
    <row r="7" spans="1:6">
      <c r="A7" t="s">
        <v>389</v>
      </c>
      <c r="B7" s="269">
        <v>79895.27</v>
      </c>
      <c r="C7" s="269">
        <v>18884</v>
      </c>
      <c r="D7" s="269">
        <v>58121</v>
      </c>
      <c r="E7" s="269" t="str">
        <f t="shared" si="0"/>
        <v>תל אביב</v>
      </c>
      <c r="F7" s="269">
        <v>2890.2700000000041</v>
      </c>
    </row>
    <row r="8" spans="1:6">
      <c r="A8" t="s">
        <v>390</v>
      </c>
      <c r="B8" s="269">
        <v>33020</v>
      </c>
      <c r="C8" s="269">
        <v>244</v>
      </c>
      <c r="D8" s="269">
        <v>24160</v>
      </c>
      <c r="E8" s="269" t="str">
        <f t="shared" si="0"/>
        <v>חיפה</v>
      </c>
      <c r="F8" s="269">
        <v>8616</v>
      </c>
    </row>
    <row r="9" spans="1:6">
      <c r="A9" t="s">
        <v>268</v>
      </c>
      <c r="B9" s="269">
        <v>1565.345</v>
      </c>
      <c r="C9" s="269">
        <v>276</v>
      </c>
      <c r="D9" s="269">
        <v>930</v>
      </c>
      <c r="E9" s="269" t="str">
        <f t="shared" si="0"/>
        <v>אזור יהודה והשומרון</v>
      </c>
      <c r="F9" s="269">
        <v>359.34500000000003</v>
      </c>
    </row>
    <row r="10" spans="1:6">
      <c r="A10" t="s">
        <v>269</v>
      </c>
      <c r="B10" s="269">
        <v>21818</v>
      </c>
      <c r="C10" s="269">
        <v>691</v>
      </c>
      <c r="D10" s="269">
        <v>17579</v>
      </c>
      <c r="E10" s="269" t="str">
        <f t="shared" si="0"/>
        <v>תל אביב</v>
      </c>
      <c r="F10" s="269">
        <v>3548</v>
      </c>
    </row>
    <row r="11" spans="1:6">
      <c r="A11" t="s">
        <v>391</v>
      </c>
      <c r="B11" s="269">
        <v>214763</v>
      </c>
      <c r="C11" s="269">
        <v>15455</v>
      </c>
      <c r="D11" s="269">
        <v>188681</v>
      </c>
      <c r="E11" s="269" t="str">
        <f t="shared" si="0"/>
        <v>הדרום</v>
      </c>
      <c r="F11" s="269">
        <v>10627</v>
      </c>
    </row>
    <row r="12" spans="1:6">
      <c r="A12" t="s">
        <v>270</v>
      </c>
      <c r="B12" s="269">
        <v>3435.74</v>
      </c>
      <c r="C12" s="269">
        <v>329</v>
      </c>
      <c r="D12" s="269">
        <v>1691</v>
      </c>
      <c r="E12" s="269" t="str">
        <f t="shared" si="0"/>
        <v>הצפון</v>
      </c>
      <c r="F12" s="269">
        <v>1415.7399999999998</v>
      </c>
    </row>
    <row r="13" spans="1:6">
      <c r="A13" t="s">
        <v>459</v>
      </c>
      <c r="B13" s="269">
        <v>-12</v>
      </c>
      <c r="C13" s="269">
        <v>45</v>
      </c>
      <c r="D13" s="269">
        <v>182</v>
      </c>
      <c r="E13" s="269" t="str">
        <f t="shared" si="0"/>
        <v>הצפון</v>
      </c>
      <c r="F13" s="269">
        <v>-239</v>
      </c>
    </row>
    <row r="14" spans="1:6">
      <c r="A14" t="s">
        <v>460</v>
      </c>
      <c r="B14" s="269">
        <v>-5909</v>
      </c>
      <c r="C14" s="269">
        <v>46</v>
      </c>
      <c r="D14" s="269">
        <v>3518</v>
      </c>
      <c r="E14" s="269" t="str">
        <f t="shared" si="0"/>
        <v>הדרום</v>
      </c>
      <c r="F14" s="269">
        <v>-9473</v>
      </c>
    </row>
    <row r="15" spans="1:6">
      <c r="A15" t="s">
        <v>461</v>
      </c>
      <c r="B15" s="269">
        <v>274</v>
      </c>
      <c r="C15" s="269">
        <v>114</v>
      </c>
      <c r="D15" s="269">
        <v>133</v>
      </c>
      <c r="E15" s="269" t="str">
        <f t="shared" si="0"/>
        <v>חיפה</v>
      </c>
      <c r="F15" s="269">
        <v>27</v>
      </c>
    </row>
    <row r="16" spans="1:6">
      <c r="A16" t="s">
        <v>271</v>
      </c>
      <c r="B16" s="269">
        <v>332.82900000000097</v>
      </c>
      <c r="C16" s="269">
        <v>14</v>
      </c>
      <c r="D16" s="269">
        <v>204</v>
      </c>
      <c r="E16" s="269" t="str">
        <f t="shared" si="0"/>
        <v>המרכז</v>
      </c>
      <c r="F16" s="269">
        <v>114.82900000000097</v>
      </c>
    </row>
    <row r="17" spans="1:6">
      <c r="A17" t="s">
        <v>392</v>
      </c>
      <c r="B17" s="269">
        <v>11557</v>
      </c>
      <c r="C17" s="269">
        <v>2112</v>
      </c>
      <c r="D17" s="269">
        <v>9320</v>
      </c>
      <c r="E17" s="269" t="str">
        <f t="shared" si="0"/>
        <v>המרכז</v>
      </c>
      <c r="F17" s="269">
        <v>125</v>
      </c>
    </row>
    <row r="18" spans="1:6">
      <c r="A18" t="s">
        <v>272</v>
      </c>
      <c r="B18" s="269">
        <v>3256</v>
      </c>
      <c r="C18" s="269">
        <v>82</v>
      </c>
      <c r="D18" s="269">
        <v>2879</v>
      </c>
      <c r="E18" s="269" t="str">
        <f t="shared" si="0"/>
        <v>אזור יהודה והשומרון</v>
      </c>
      <c r="F18" s="269">
        <v>295</v>
      </c>
    </row>
    <row r="19" spans="1:6">
      <c r="A19" t="s">
        <v>273</v>
      </c>
      <c r="B19" s="269">
        <v>1488</v>
      </c>
      <c r="C19" s="269">
        <v>76</v>
      </c>
      <c r="D19" s="269">
        <v>1031</v>
      </c>
      <c r="E19" s="269" t="str">
        <f t="shared" si="0"/>
        <v>אזור יהודה והשומרון</v>
      </c>
      <c r="F19" s="269">
        <v>381</v>
      </c>
    </row>
    <row r="20" spans="1:6">
      <c r="A20" t="s">
        <v>274</v>
      </c>
      <c r="B20" s="269">
        <v>4475.8230000000003</v>
      </c>
      <c r="C20" s="269">
        <v>1901</v>
      </c>
      <c r="D20" s="269">
        <v>3340</v>
      </c>
      <c r="E20" s="269" t="str">
        <f t="shared" si="0"/>
        <v>הצפון</v>
      </c>
      <c r="F20" s="269">
        <v>-765.17699999999968</v>
      </c>
    </row>
    <row r="21" spans="1:6">
      <c r="A21" t="s">
        <v>275</v>
      </c>
      <c r="B21" s="269">
        <v>2179</v>
      </c>
      <c r="C21" s="269">
        <v>34</v>
      </c>
      <c r="D21" s="269">
        <v>1677</v>
      </c>
      <c r="E21" s="269" t="str">
        <f t="shared" si="0"/>
        <v>אזור יהודה והשומרון</v>
      </c>
      <c r="F21" s="269">
        <v>468</v>
      </c>
    </row>
    <row r="22" spans="1:6">
      <c r="A22" t="s">
        <v>393</v>
      </c>
      <c r="B22" s="269">
        <v>0</v>
      </c>
      <c r="C22" s="269">
        <v>0</v>
      </c>
      <c r="D22" s="269">
        <v>0</v>
      </c>
      <c r="E22" s="269" t="str">
        <f t="shared" si="0"/>
        <v>אזור יהודה והשומרון</v>
      </c>
      <c r="F22" s="269">
        <v>0</v>
      </c>
    </row>
    <row r="23" spans="1:6">
      <c r="A23" t="s">
        <v>394</v>
      </c>
      <c r="B23" s="269">
        <v>465539</v>
      </c>
      <c r="C23" s="269">
        <v>21641</v>
      </c>
      <c r="D23" s="269">
        <v>394442</v>
      </c>
      <c r="E23" s="269" t="str">
        <f t="shared" si="0"/>
        <v>הדרום</v>
      </c>
      <c r="F23" s="269">
        <v>49456</v>
      </c>
    </row>
    <row r="24" spans="1:6">
      <c r="A24" t="s">
        <v>462</v>
      </c>
      <c r="B24" s="269">
        <v>26009</v>
      </c>
      <c r="C24" s="269">
        <v>0</v>
      </c>
      <c r="D24" s="269">
        <v>15783</v>
      </c>
      <c r="E24" s="269" t="str">
        <f t="shared" si="0"/>
        <v>הדרום</v>
      </c>
      <c r="F24" s="269">
        <v>10226</v>
      </c>
    </row>
    <row r="25" spans="1:6">
      <c r="A25" t="s">
        <v>395</v>
      </c>
      <c r="B25" s="269">
        <v>253052</v>
      </c>
      <c r="C25" s="269">
        <v>12245</v>
      </c>
      <c r="D25" s="269">
        <v>213781</v>
      </c>
      <c r="E25" s="269" t="str">
        <f t="shared" si="0"/>
        <v>הדרום</v>
      </c>
      <c r="F25" s="269">
        <v>27026</v>
      </c>
    </row>
    <row r="26" spans="1:6">
      <c r="A26" t="s">
        <v>396</v>
      </c>
      <c r="B26" s="269">
        <v>12345</v>
      </c>
      <c r="C26" s="269">
        <v>1656</v>
      </c>
      <c r="D26" s="269">
        <v>6347</v>
      </c>
      <c r="E26" s="269" t="str">
        <f t="shared" si="0"/>
        <v>חיפה</v>
      </c>
      <c r="F26" s="269">
        <v>4342</v>
      </c>
    </row>
    <row r="27" spans="1:6">
      <c r="A27" t="s">
        <v>463</v>
      </c>
      <c r="B27" s="269">
        <v>0</v>
      </c>
      <c r="C27" s="269">
        <v>0</v>
      </c>
      <c r="D27" s="269">
        <v>0</v>
      </c>
      <c r="E27" s="269" t="str">
        <f t="shared" si="0"/>
        <v>הדרום</v>
      </c>
      <c r="F27" s="269">
        <v>0</v>
      </c>
    </row>
    <row r="28" spans="1:6">
      <c r="A28" t="s">
        <v>276</v>
      </c>
      <c r="B28" s="269">
        <v>47322</v>
      </c>
      <c r="C28" s="269">
        <v>2032</v>
      </c>
      <c r="D28" s="269">
        <v>43997</v>
      </c>
      <c r="E28" s="269" t="str">
        <f t="shared" si="0"/>
        <v>המרכז</v>
      </c>
      <c r="F28" s="269">
        <v>1293</v>
      </c>
    </row>
    <row r="29" spans="1:6">
      <c r="A29" t="s">
        <v>397</v>
      </c>
      <c r="B29" s="269">
        <v>487011.03600000002</v>
      </c>
      <c r="C29" s="269">
        <v>83202</v>
      </c>
      <c r="D29" s="269">
        <v>394481</v>
      </c>
      <c r="E29" s="269" t="str">
        <f t="shared" si="0"/>
        <v>הדרום</v>
      </c>
      <c r="F29" s="269">
        <v>9328.0360000000219</v>
      </c>
    </row>
    <row r="30" spans="1:6">
      <c r="A30" t="s">
        <v>464</v>
      </c>
      <c r="B30" s="269">
        <v>579.00800000000095</v>
      </c>
      <c r="C30" s="269">
        <v>0</v>
      </c>
      <c r="D30" s="269">
        <v>0</v>
      </c>
      <c r="E30" s="269" t="str">
        <f t="shared" si="0"/>
        <v>הצפון</v>
      </c>
      <c r="F30" s="269">
        <v>579.00800000000095</v>
      </c>
    </row>
    <row r="31" spans="1:6">
      <c r="A31" t="s">
        <v>277</v>
      </c>
      <c r="B31" s="269">
        <v>1017</v>
      </c>
      <c r="C31" s="269">
        <v>9</v>
      </c>
      <c r="D31" s="269">
        <v>667</v>
      </c>
      <c r="E31" s="269" t="str">
        <f t="shared" si="0"/>
        <v>הצפון</v>
      </c>
      <c r="F31" s="269">
        <v>341</v>
      </c>
    </row>
    <row r="32" spans="1:6">
      <c r="A32" t="s">
        <v>278</v>
      </c>
      <c r="B32" s="269">
        <v>1284.13958</v>
      </c>
      <c r="C32" s="269">
        <v>0</v>
      </c>
      <c r="D32" s="269">
        <v>855</v>
      </c>
      <c r="E32" s="269" t="str">
        <f t="shared" si="0"/>
        <v>הצפון</v>
      </c>
      <c r="F32" s="269">
        <v>429.13958000000002</v>
      </c>
    </row>
    <row r="33" spans="1:6">
      <c r="A33" t="s">
        <v>279</v>
      </c>
      <c r="B33" s="269">
        <v>216</v>
      </c>
      <c r="C33" s="269">
        <v>15</v>
      </c>
      <c r="D33" s="269">
        <v>131</v>
      </c>
      <c r="E33" s="269" t="str">
        <f t="shared" si="0"/>
        <v>הצפון</v>
      </c>
      <c r="F33" s="269">
        <v>70</v>
      </c>
    </row>
    <row r="34" spans="1:6">
      <c r="A34" t="s">
        <v>280</v>
      </c>
      <c r="B34" s="269">
        <v>434.34699999999998</v>
      </c>
      <c r="C34" s="269">
        <v>7</v>
      </c>
      <c r="D34" s="269">
        <v>433</v>
      </c>
      <c r="E34" s="269" t="str">
        <f t="shared" ref="E34:E65" si="1">VLOOKUP($A34,מחוזות,3,FALSE())</f>
        <v>אזור יהודה והשומרון</v>
      </c>
      <c r="F34" s="269">
        <v>-5.65300000000002</v>
      </c>
    </row>
    <row r="35" spans="1:6">
      <c r="A35" t="s">
        <v>281</v>
      </c>
      <c r="B35" s="269">
        <v>517.54999999999995</v>
      </c>
      <c r="C35" s="269">
        <v>61</v>
      </c>
      <c r="D35" s="269">
        <v>237</v>
      </c>
      <c r="E35" s="269" t="str">
        <f t="shared" si="1"/>
        <v>אזור יהודה והשומרון</v>
      </c>
      <c r="F35" s="269">
        <v>219.54999999999995</v>
      </c>
    </row>
    <row r="36" spans="1:6">
      <c r="A36" t="s">
        <v>282</v>
      </c>
      <c r="B36" s="269">
        <v>2848.22</v>
      </c>
      <c r="C36" s="269">
        <v>94</v>
      </c>
      <c r="D36" s="269">
        <v>1823</v>
      </c>
      <c r="E36" s="269" t="str">
        <f t="shared" si="1"/>
        <v>הצפון</v>
      </c>
      <c r="F36" s="269">
        <v>931.2199999999998</v>
      </c>
    </row>
    <row r="37" spans="1:6">
      <c r="A37" t="s">
        <v>283</v>
      </c>
      <c r="B37" s="269">
        <v>10819</v>
      </c>
      <c r="C37" s="269">
        <v>171</v>
      </c>
      <c r="D37" s="269">
        <v>9928</v>
      </c>
      <c r="E37" s="269" t="str">
        <f t="shared" si="1"/>
        <v>המרכז</v>
      </c>
      <c r="F37" s="269">
        <v>720</v>
      </c>
    </row>
    <row r="38" spans="1:6">
      <c r="A38" t="s">
        <v>398</v>
      </c>
      <c r="B38" s="269">
        <v>22182</v>
      </c>
      <c r="C38" s="269">
        <v>0</v>
      </c>
      <c r="D38" s="269">
        <v>23866</v>
      </c>
      <c r="E38" s="269" t="str">
        <f t="shared" si="1"/>
        <v>הצפון</v>
      </c>
      <c r="F38" s="269">
        <v>-1684</v>
      </c>
    </row>
    <row r="39" spans="1:6">
      <c r="A39" t="s">
        <v>399</v>
      </c>
      <c r="B39" s="269">
        <v>80995</v>
      </c>
      <c r="C39" s="269">
        <v>4964</v>
      </c>
      <c r="D39" s="269">
        <v>66947</v>
      </c>
      <c r="E39" s="269" t="str">
        <f t="shared" si="1"/>
        <v>ירושלים</v>
      </c>
      <c r="F39" s="269">
        <v>9084</v>
      </c>
    </row>
    <row r="40" spans="1:6">
      <c r="A40" t="s">
        <v>400</v>
      </c>
      <c r="B40" s="269">
        <v>6745.3580000000002</v>
      </c>
      <c r="C40" s="269">
        <v>928</v>
      </c>
      <c r="D40" s="269">
        <v>6081</v>
      </c>
      <c r="E40" s="269" t="str">
        <f t="shared" si="1"/>
        <v>אזור יהודה והשומרון</v>
      </c>
      <c r="F40" s="269">
        <v>-263.64199999999983</v>
      </c>
    </row>
    <row r="41" spans="1:6">
      <c r="A41" t="s">
        <v>401</v>
      </c>
      <c r="B41" s="269">
        <v>250634</v>
      </c>
      <c r="C41" s="269">
        <v>21726</v>
      </c>
      <c r="D41" s="269">
        <v>191715</v>
      </c>
      <c r="E41" s="269" t="str">
        <f t="shared" si="1"/>
        <v>תל אביב</v>
      </c>
      <c r="F41" s="269">
        <v>37193</v>
      </c>
    </row>
    <row r="42" spans="1:6">
      <c r="A42" t="s">
        <v>284</v>
      </c>
      <c r="B42" s="269">
        <v>176.91999999999899</v>
      </c>
      <c r="C42" s="269">
        <v>306</v>
      </c>
      <c r="D42" s="269">
        <v>426</v>
      </c>
      <c r="E42" s="269" t="str">
        <f t="shared" si="1"/>
        <v>המרכז</v>
      </c>
      <c r="F42" s="269">
        <v>-555.08000000000106</v>
      </c>
    </row>
    <row r="43" spans="1:6">
      <c r="A43" t="s">
        <v>465</v>
      </c>
      <c r="B43" s="269">
        <v>24626.066999999999</v>
      </c>
      <c r="C43" s="269">
        <v>3</v>
      </c>
      <c r="D43" s="269">
        <v>20545.2</v>
      </c>
      <c r="E43" s="269" t="str">
        <f t="shared" si="1"/>
        <v>הדרום</v>
      </c>
      <c r="F43" s="269">
        <v>4077.8669999999984</v>
      </c>
    </row>
    <row r="44" spans="1:6">
      <c r="A44" t="s">
        <v>285</v>
      </c>
      <c r="B44" s="269">
        <v>9192</v>
      </c>
      <c r="C44" s="269">
        <v>1013</v>
      </c>
      <c r="D44" s="269">
        <v>7932</v>
      </c>
      <c r="E44" s="269" t="str">
        <f t="shared" si="1"/>
        <v>חיפה</v>
      </c>
      <c r="F44" s="269">
        <v>247</v>
      </c>
    </row>
    <row r="45" spans="1:6">
      <c r="A45" t="s">
        <v>286</v>
      </c>
      <c r="B45" s="269">
        <v>494.68299999999999</v>
      </c>
      <c r="C45" s="269">
        <v>47</v>
      </c>
      <c r="D45" s="269">
        <v>323</v>
      </c>
      <c r="E45" s="269" t="str">
        <f t="shared" si="1"/>
        <v>חיפה</v>
      </c>
      <c r="F45" s="269">
        <v>124.68299999999999</v>
      </c>
    </row>
    <row r="46" spans="1:6">
      <c r="A46" t="s">
        <v>287</v>
      </c>
      <c r="B46" s="269">
        <v>724</v>
      </c>
      <c r="C46" s="269">
        <v>121</v>
      </c>
      <c r="D46" s="269">
        <v>862</v>
      </c>
      <c r="E46" s="269" t="str">
        <f t="shared" si="1"/>
        <v>הצפון</v>
      </c>
      <c r="F46" s="269">
        <v>-259</v>
      </c>
    </row>
    <row r="47" spans="1:6">
      <c r="A47" t="s">
        <v>288</v>
      </c>
      <c r="B47" s="269">
        <v>3531</v>
      </c>
      <c r="C47" s="269">
        <v>174</v>
      </c>
      <c r="D47" s="269">
        <v>2124</v>
      </c>
      <c r="E47" s="269" t="str">
        <f t="shared" si="1"/>
        <v>הצפון</v>
      </c>
      <c r="F47" s="269">
        <v>1233</v>
      </c>
    </row>
    <row r="48" spans="1:6">
      <c r="A48" t="s">
        <v>466</v>
      </c>
      <c r="B48" s="269">
        <v>25270.473999999998</v>
      </c>
      <c r="C48" s="269">
        <v>238</v>
      </c>
      <c r="D48" s="269">
        <v>23847</v>
      </c>
      <c r="E48" s="269" t="str">
        <f t="shared" si="1"/>
        <v>המרכז</v>
      </c>
      <c r="F48" s="269">
        <v>1185.4739999999983</v>
      </c>
    </row>
    <row r="49" spans="1:6">
      <c r="A49" t="s">
        <v>402</v>
      </c>
      <c r="B49" s="269">
        <v>143947</v>
      </c>
      <c r="C49" s="269">
        <v>63574</v>
      </c>
      <c r="D49" s="269">
        <v>112155</v>
      </c>
      <c r="E49" s="269" t="str">
        <f t="shared" si="1"/>
        <v>תל אביב</v>
      </c>
      <c r="F49" s="269">
        <v>-31782</v>
      </c>
    </row>
    <row r="50" spans="1:6">
      <c r="A50" t="s">
        <v>289</v>
      </c>
      <c r="B50" s="269">
        <v>11094</v>
      </c>
      <c r="C50" s="269">
        <v>7065</v>
      </c>
      <c r="D50" s="269">
        <v>7016</v>
      </c>
      <c r="E50" s="269" t="str">
        <f t="shared" si="1"/>
        <v>הצפון</v>
      </c>
      <c r="F50" s="269">
        <v>-2987</v>
      </c>
    </row>
    <row r="51" spans="1:6">
      <c r="A51" t="s">
        <v>290</v>
      </c>
      <c r="B51" s="269">
        <v>1464.3258000000001</v>
      </c>
      <c r="C51" s="269">
        <v>98</v>
      </c>
      <c r="D51" s="269">
        <v>985</v>
      </c>
      <c r="E51" s="269" t="str">
        <f t="shared" si="1"/>
        <v>המרכז</v>
      </c>
      <c r="F51" s="269">
        <v>381.32580000000007</v>
      </c>
    </row>
    <row r="52" spans="1:6">
      <c r="A52" t="s">
        <v>291</v>
      </c>
      <c r="B52" s="269">
        <v>506</v>
      </c>
      <c r="C52" s="269">
        <v>62</v>
      </c>
      <c r="D52" s="269">
        <v>181</v>
      </c>
      <c r="E52" s="269" t="str">
        <f t="shared" si="1"/>
        <v>חיפה</v>
      </c>
      <c r="F52" s="269">
        <v>263</v>
      </c>
    </row>
    <row r="53" spans="1:6">
      <c r="A53" t="s">
        <v>292</v>
      </c>
      <c r="B53" s="269">
        <v>584.60059999999999</v>
      </c>
      <c r="C53" s="269">
        <v>0</v>
      </c>
      <c r="D53" s="269">
        <v>0</v>
      </c>
      <c r="E53" s="269" t="str">
        <f t="shared" si="1"/>
        <v>הצפון</v>
      </c>
      <c r="F53" s="269">
        <v>584.60059999999999</v>
      </c>
    </row>
    <row r="54" spans="1:6">
      <c r="A54" t="s">
        <v>293</v>
      </c>
      <c r="B54" s="269">
        <v>3769</v>
      </c>
      <c r="C54" s="269">
        <v>1</v>
      </c>
      <c r="D54" s="269">
        <v>2674</v>
      </c>
      <c r="E54" s="269" t="str">
        <f t="shared" si="1"/>
        <v>חיפה</v>
      </c>
      <c r="F54" s="269">
        <v>1094</v>
      </c>
    </row>
    <row r="55" spans="1:6">
      <c r="A55" t="s">
        <v>294</v>
      </c>
      <c r="B55" s="269">
        <v>5972.25479</v>
      </c>
      <c r="C55" s="269">
        <v>673.12063999999998</v>
      </c>
      <c r="D55" s="269">
        <v>3371.9885300000001</v>
      </c>
      <c r="E55" s="269" t="str">
        <f t="shared" si="1"/>
        <v>אזור יהודה והשומרון</v>
      </c>
      <c r="F55" s="269">
        <v>1927.1456199999998</v>
      </c>
    </row>
    <row r="56" spans="1:6">
      <c r="A56" t="s">
        <v>403</v>
      </c>
      <c r="B56" s="269">
        <v>18702.64</v>
      </c>
      <c r="C56" s="269">
        <v>478</v>
      </c>
      <c r="D56" s="269">
        <v>16895</v>
      </c>
      <c r="E56" s="269" t="str">
        <f t="shared" si="1"/>
        <v>המרכז</v>
      </c>
      <c r="F56" s="269">
        <v>1329.6399999999994</v>
      </c>
    </row>
    <row r="57" spans="1:6">
      <c r="A57" t="s">
        <v>404</v>
      </c>
      <c r="B57" s="269">
        <v>75605.243000000002</v>
      </c>
      <c r="C57" s="269">
        <v>39022</v>
      </c>
      <c r="D57" s="269">
        <v>65001</v>
      </c>
      <c r="E57" s="269" t="str">
        <f t="shared" si="1"/>
        <v>תל אביב</v>
      </c>
      <c r="F57" s="269">
        <v>-28417.756999999998</v>
      </c>
    </row>
    <row r="58" spans="1:6">
      <c r="A58" t="s">
        <v>295</v>
      </c>
      <c r="B58" s="269">
        <v>13968</v>
      </c>
      <c r="C58" s="269">
        <v>1710</v>
      </c>
      <c r="D58" s="269">
        <v>10531</v>
      </c>
      <c r="E58" s="269" t="str">
        <f t="shared" si="1"/>
        <v>המרכז</v>
      </c>
      <c r="F58" s="269">
        <v>1727</v>
      </c>
    </row>
    <row r="59" spans="1:6">
      <c r="A59" t="s">
        <v>467</v>
      </c>
      <c r="B59" s="269">
        <v>3535.6039999999998</v>
      </c>
      <c r="C59" s="269">
        <v>61</v>
      </c>
      <c r="D59" s="269">
        <v>3312</v>
      </c>
      <c r="E59" s="269" t="str">
        <f t="shared" si="1"/>
        <v>המרכז</v>
      </c>
      <c r="F59" s="269">
        <v>162.60399999999981</v>
      </c>
    </row>
    <row r="60" spans="1:6">
      <c r="A60" t="s">
        <v>468</v>
      </c>
      <c r="B60" s="269">
        <v>28213.905999999999</v>
      </c>
      <c r="C60" s="269">
        <v>247</v>
      </c>
      <c r="D60" s="269">
        <v>23612</v>
      </c>
      <c r="E60" s="269" t="str">
        <f t="shared" si="1"/>
        <v>הצפון</v>
      </c>
      <c r="F60" s="269">
        <v>4354.905999999999</v>
      </c>
    </row>
    <row r="61" spans="1:6">
      <c r="A61" t="s">
        <v>469</v>
      </c>
      <c r="B61" s="269">
        <v>4267</v>
      </c>
      <c r="C61" s="269">
        <v>493</v>
      </c>
      <c r="D61" s="269">
        <v>3937</v>
      </c>
      <c r="E61" s="269" t="str">
        <f t="shared" si="1"/>
        <v>אזור יהודה והשומרון</v>
      </c>
      <c r="F61" s="269">
        <v>-163</v>
      </c>
    </row>
    <row r="62" spans="1:6">
      <c r="A62" t="s">
        <v>470</v>
      </c>
      <c r="B62" s="269">
        <v>62223.16</v>
      </c>
      <c r="C62" s="269">
        <v>0</v>
      </c>
      <c r="D62" s="269">
        <v>51609</v>
      </c>
      <c r="E62" s="269" t="str">
        <f t="shared" si="1"/>
        <v>המרכז</v>
      </c>
      <c r="F62" s="269">
        <v>10614.160000000003</v>
      </c>
    </row>
    <row r="63" spans="1:6">
      <c r="A63" t="s">
        <v>296</v>
      </c>
      <c r="B63" s="269">
        <v>13242</v>
      </c>
      <c r="C63" s="269">
        <v>453</v>
      </c>
      <c r="D63" s="269">
        <v>11890</v>
      </c>
      <c r="E63" s="269" t="str">
        <f t="shared" si="1"/>
        <v>המרכז</v>
      </c>
      <c r="F63" s="269">
        <v>899</v>
      </c>
    </row>
    <row r="64" spans="1:6">
      <c r="A64" t="s">
        <v>471</v>
      </c>
      <c r="B64" s="269">
        <v>13759.31</v>
      </c>
      <c r="C64" s="269">
        <v>87</v>
      </c>
      <c r="D64" s="269">
        <v>13548</v>
      </c>
      <c r="E64" s="269" t="str">
        <f t="shared" si="1"/>
        <v>המרכז</v>
      </c>
      <c r="F64" s="269">
        <v>124.30999999999949</v>
      </c>
    </row>
    <row r="65" spans="1:6">
      <c r="A65" t="s">
        <v>297</v>
      </c>
      <c r="B65" s="269">
        <v>3254.34</v>
      </c>
      <c r="C65" s="269">
        <v>182</v>
      </c>
      <c r="D65" s="269">
        <v>2834</v>
      </c>
      <c r="E65" s="269" t="str">
        <f t="shared" si="1"/>
        <v>המרכז</v>
      </c>
      <c r="F65" s="269">
        <v>238.34000000000015</v>
      </c>
    </row>
    <row r="66" spans="1:6">
      <c r="A66" t="s">
        <v>298</v>
      </c>
      <c r="B66" s="269">
        <v>3413</v>
      </c>
      <c r="C66" s="269">
        <v>166</v>
      </c>
      <c r="D66" s="269">
        <v>2995</v>
      </c>
      <c r="E66" s="269" t="str">
        <f t="shared" ref="E66:E97" si="2">VLOOKUP($A66,מחוזות,3,FALSE())</f>
        <v>חיפה</v>
      </c>
      <c r="F66" s="269">
        <v>252</v>
      </c>
    </row>
    <row r="67" spans="1:6">
      <c r="A67" t="s">
        <v>299</v>
      </c>
      <c r="B67" s="269">
        <v>1953.2035000000001</v>
      </c>
      <c r="C67" s="269">
        <v>20</v>
      </c>
      <c r="D67" s="269">
        <v>1226</v>
      </c>
      <c r="E67" s="269" t="str">
        <f t="shared" si="2"/>
        <v>הצפון</v>
      </c>
      <c r="F67" s="269">
        <v>707.20350000000008</v>
      </c>
    </row>
    <row r="68" spans="1:6">
      <c r="A68" t="s">
        <v>300</v>
      </c>
      <c r="B68" s="269">
        <v>1032.9110000000001</v>
      </c>
      <c r="C68" s="269">
        <v>0</v>
      </c>
      <c r="D68" s="269">
        <v>815</v>
      </c>
      <c r="E68" s="269" t="str">
        <f t="shared" si="2"/>
        <v>הצפון</v>
      </c>
      <c r="F68" s="269">
        <v>217.91100000000006</v>
      </c>
    </row>
    <row r="69" spans="1:6">
      <c r="A69" t="s">
        <v>301</v>
      </c>
      <c r="B69" s="269">
        <v>1456.1038000000001</v>
      </c>
      <c r="C69" s="269">
        <v>0</v>
      </c>
      <c r="D69" s="269">
        <v>805</v>
      </c>
      <c r="E69" s="269" t="str">
        <f t="shared" si="2"/>
        <v>הצפון</v>
      </c>
      <c r="F69" s="269">
        <v>651.10380000000009</v>
      </c>
    </row>
    <row r="70" spans="1:6">
      <c r="A70" t="s">
        <v>405</v>
      </c>
      <c r="B70" s="269">
        <v>58890</v>
      </c>
      <c r="C70" s="269">
        <v>382</v>
      </c>
      <c r="D70" s="269">
        <v>49846</v>
      </c>
      <c r="E70" s="269" t="str">
        <f t="shared" si="2"/>
        <v>הדרום</v>
      </c>
      <c r="F70" s="269">
        <v>8662</v>
      </c>
    </row>
    <row r="71" spans="1:6">
      <c r="A71" t="s">
        <v>472</v>
      </c>
      <c r="B71" s="269">
        <v>55115</v>
      </c>
      <c r="C71" s="269">
        <v>2621.96</v>
      </c>
      <c r="D71" s="269">
        <v>44594</v>
      </c>
      <c r="E71" s="269" t="str">
        <f t="shared" si="2"/>
        <v>המרכז</v>
      </c>
      <c r="F71" s="269">
        <v>7899.0400000000009</v>
      </c>
    </row>
    <row r="72" spans="1:6">
      <c r="A72" t="s">
        <v>473</v>
      </c>
      <c r="B72" s="269">
        <v>21128.31</v>
      </c>
      <c r="C72" s="269">
        <v>725</v>
      </c>
      <c r="D72" s="269">
        <v>18045</v>
      </c>
      <c r="E72" s="269" t="str">
        <f t="shared" si="2"/>
        <v>הצפון</v>
      </c>
      <c r="F72" s="269">
        <v>2358.3100000000013</v>
      </c>
    </row>
    <row r="73" spans="1:6">
      <c r="A73" t="s">
        <v>474</v>
      </c>
      <c r="B73" s="269">
        <v>34159</v>
      </c>
      <c r="C73" s="269">
        <v>593</v>
      </c>
      <c r="D73" s="269">
        <v>31736</v>
      </c>
      <c r="E73" s="269" t="str">
        <f t="shared" si="2"/>
        <v>הצפון</v>
      </c>
      <c r="F73" s="269">
        <v>1830</v>
      </c>
    </row>
    <row r="74" spans="1:6">
      <c r="A74" t="s">
        <v>475</v>
      </c>
      <c r="B74" s="269">
        <v>21280</v>
      </c>
      <c r="C74" s="269">
        <v>448</v>
      </c>
      <c r="D74" s="269">
        <v>18360</v>
      </c>
      <c r="E74" s="269" t="str">
        <f t="shared" si="2"/>
        <v>הצפון</v>
      </c>
      <c r="F74" s="269">
        <v>2472</v>
      </c>
    </row>
    <row r="75" spans="1:6">
      <c r="A75" t="s">
        <v>406</v>
      </c>
      <c r="B75" s="269">
        <v>89172.509556505305</v>
      </c>
      <c r="C75" s="269">
        <v>2093</v>
      </c>
      <c r="D75" s="269">
        <v>79501</v>
      </c>
      <c r="E75" s="269" t="str">
        <f t="shared" si="2"/>
        <v>המרכז</v>
      </c>
      <c r="F75" s="269">
        <v>7578.5095565053052</v>
      </c>
    </row>
    <row r="76" spans="1:6">
      <c r="A76" t="s">
        <v>476</v>
      </c>
      <c r="B76" s="269">
        <v>17623.940999999999</v>
      </c>
      <c r="C76" s="269">
        <v>333</v>
      </c>
      <c r="D76" s="269">
        <v>16695</v>
      </c>
      <c r="E76" s="269" t="str">
        <f t="shared" si="2"/>
        <v>הדרום</v>
      </c>
      <c r="F76" s="269">
        <v>595.94099999999889</v>
      </c>
    </row>
    <row r="77" spans="1:6">
      <c r="A77" t="s">
        <v>302</v>
      </c>
      <c r="B77" s="269">
        <v>410.89400000000001</v>
      </c>
      <c r="C77" s="269">
        <v>6</v>
      </c>
      <c r="D77" s="269">
        <v>450</v>
      </c>
      <c r="E77" s="269" t="str">
        <f t="shared" si="2"/>
        <v>אזור יהודה והשומרון</v>
      </c>
      <c r="F77" s="269">
        <v>-45.105999999999995</v>
      </c>
    </row>
    <row r="78" spans="1:6">
      <c r="A78" t="s">
        <v>477</v>
      </c>
      <c r="B78" s="269">
        <v>4046</v>
      </c>
      <c r="C78" s="269">
        <v>24</v>
      </c>
      <c r="D78" s="269">
        <v>3575</v>
      </c>
      <c r="E78" s="269" t="str">
        <f t="shared" si="2"/>
        <v>אזור יהודה והשומרון</v>
      </c>
      <c r="F78" s="269">
        <v>447</v>
      </c>
    </row>
    <row r="79" spans="1:6">
      <c r="A79" t="s">
        <v>407</v>
      </c>
      <c r="B79" s="269">
        <v>323249.56</v>
      </c>
      <c r="C79" s="269">
        <v>14126</v>
      </c>
      <c r="D79" s="269">
        <v>264940</v>
      </c>
      <c r="E79" s="269" t="str">
        <f t="shared" si="2"/>
        <v>תל אביב</v>
      </c>
      <c r="F79" s="269">
        <v>44183.56</v>
      </c>
    </row>
    <row r="80" spans="1:6">
      <c r="A80" t="s">
        <v>478</v>
      </c>
      <c r="B80" s="269">
        <v>12685</v>
      </c>
      <c r="C80" s="269">
        <v>442</v>
      </c>
      <c r="D80" s="269">
        <v>11760</v>
      </c>
      <c r="E80" s="269" t="str">
        <f t="shared" si="2"/>
        <v>חיפה</v>
      </c>
      <c r="F80" s="269">
        <v>483</v>
      </c>
    </row>
    <row r="81" spans="1:6">
      <c r="A81" t="s">
        <v>303</v>
      </c>
      <c r="B81" s="269">
        <v>16582</v>
      </c>
      <c r="C81" s="269">
        <v>2925</v>
      </c>
      <c r="D81" s="269">
        <v>17032</v>
      </c>
      <c r="E81" s="269" t="str">
        <f t="shared" si="2"/>
        <v>חיפה</v>
      </c>
      <c r="F81" s="269">
        <v>-3375</v>
      </c>
    </row>
    <row r="82" spans="1:6">
      <c r="A82" t="s">
        <v>304</v>
      </c>
      <c r="B82" s="269">
        <v>584</v>
      </c>
      <c r="C82" s="269">
        <v>46</v>
      </c>
      <c r="D82" s="269">
        <v>200</v>
      </c>
      <c r="E82" s="269" t="str">
        <f t="shared" si="2"/>
        <v>המרכז</v>
      </c>
      <c r="F82" s="269">
        <v>338</v>
      </c>
    </row>
    <row r="83" spans="1:6">
      <c r="A83" t="s">
        <v>305</v>
      </c>
      <c r="B83" s="269">
        <v>975.98039999999901</v>
      </c>
      <c r="C83" s="269">
        <v>0</v>
      </c>
      <c r="D83" s="269">
        <v>932</v>
      </c>
      <c r="E83" s="269" t="str">
        <f t="shared" si="2"/>
        <v>הצפון</v>
      </c>
      <c r="F83" s="269">
        <v>43.980399999999008</v>
      </c>
    </row>
    <row r="84" spans="1:6">
      <c r="A84" t="s">
        <v>479</v>
      </c>
      <c r="B84" s="269">
        <v>57984</v>
      </c>
      <c r="C84" s="269">
        <v>250</v>
      </c>
      <c r="D84" s="269">
        <v>37342</v>
      </c>
      <c r="E84" s="269" t="str">
        <f t="shared" si="2"/>
        <v>הדרום</v>
      </c>
      <c r="F84" s="269">
        <v>20392</v>
      </c>
    </row>
    <row r="85" spans="1:6">
      <c r="A85" t="s">
        <v>480</v>
      </c>
      <c r="B85" s="269">
        <v>17966.740000000002</v>
      </c>
      <c r="C85" s="269">
        <v>465</v>
      </c>
      <c r="D85" s="269">
        <v>16503</v>
      </c>
      <c r="E85" s="269" t="str">
        <f t="shared" si="2"/>
        <v>המרכז</v>
      </c>
      <c r="F85" s="269">
        <v>998.7400000000016</v>
      </c>
    </row>
    <row r="86" spans="1:6">
      <c r="A86" t="s">
        <v>481</v>
      </c>
      <c r="B86" s="269">
        <v>84378.95</v>
      </c>
      <c r="C86" s="269">
        <v>1203.54</v>
      </c>
      <c r="D86" s="269">
        <v>79432</v>
      </c>
      <c r="E86" s="269" t="str">
        <f t="shared" si="2"/>
        <v>המרכז</v>
      </c>
      <c r="F86" s="269">
        <v>3743.4100000000035</v>
      </c>
    </row>
    <row r="87" spans="1:6">
      <c r="A87" t="s">
        <v>408</v>
      </c>
      <c r="B87" s="269">
        <v>179779.266</v>
      </c>
      <c r="C87" s="269">
        <v>0</v>
      </c>
      <c r="D87" s="269">
        <v>174614</v>
      </c>
      <c r="E87" s="269" t="str">
        <f t="shared" si="2"/>
        <v>חיפה</v>
      </c>
      <c r="F87" s="269">
        <v>5165.2660000000033</v>
      </c>
    </row>
    <row r="88" spans="1:6">
      <c r="A88" t="s">
        <v>409</v>
      </c>
      <c r="B88" s="269">
        <v>289846</v>
      </c>
      <c r="C88" s="269">
        <v>45670</v>
      </c>
      <c r="D88" s="269">
        <v>253359</v>
      </c>
      <c r="E88" s="269" t="str">
        <f t="shared" si="2"/>
        <v>תל אביב</v>
      </c>
      <c r="F88" s="269">
        <v>-9183</v>
      </c>
    </row>
    <row r="89" spans="1:6">
      <c r="A89" t="s">
        <v>482</v>
      </c>
      <c r="B89" s="269">
        <v>24815</v>
      </c>
      <c r="C89" s="269">
        <v>1789</v>
      </c>
      <c r="D89" s="269">
        <v>21554</v>
      </c>
      <c r="E89" s="269" t="str">
        <f t="shared" si="2"/>
        <v>הדרום</v>
      </c>
      <c r="F89" s="269">
        <v>1472</v>
      </c>
    </row>
    <row r="90" spans="1:6">
      <c r="A90" t="s">
        <v>483</v>
      </c>
      <c r="B90" s="269">
        <v>32790.802000000003</v>
      </c>
      <c r="C90" s="269">
        <v>851.94899999999996</v>
      </c>
      <c r="D90" s="269">
        <v>31009.786</v>
      </c>
      <c r="E90" s="269" t="str">
        <f t="shared" si="2"/>
        <v>חיפה</v>
      </c>
      <c r="F90" s="269">
        <v>929.06700000000274</v>
      </c>
    </row>
    <row r="91" spans="1:6">
      <c r="A91" t="s">
        <v>484</v>
      </c>
      <c r="B91" s="269">
        <v>40945</v>
      </c>
      <c r="C91" s="269">
        <v>4854</v>
      </c>
      <c r="D91" s="269">
        <v>32620</v>
      </c>
      <c r="E91" s="269" t="str">
        <f t="shared" si="2"/>
        <v>המרכז</v>
      </c>
      <c r="F91" s="269">
        <v>3471</v>
      </c>
    </row>
    <row r="92" spans="1:6">
      <c r="A92" t="s">
        <v>306</v>
      </c>
      <c r="B92" s="269">
        <v>1486</v>
      </c>
      <c r="C92" s="269">
        <v>871</v>
      </c>
      <c r="D92" s="269">
        <v>559</v>
      </c>
      <c r="E92" s="269" t="str">
        <f t="shared" si="2"/>
        <v>הדרום</v>
      </c>
      <c r="F92" s="269">
        <v>56</v>
      </c>
    </row>
    <row r="93" spans="1:6">
      <c r="A93" t="s">
        <v>307</v>
      </c>
      <c r="B93" s="269">
        <v>1895.66</v>
      </c>
      <c r="C93" s="269">
        <v>0</v>
      </c>
      <c r="D93" s="269">
        <v>1140</v>
      </c>
      <c r="E93" s="269" t="str">
        <f t="shared" si="2"/>
        <v>הצפון</v>
      </c>
      <c r="F93" s="269">
        <v>755.66000000000008</v>
      </c>
    </row>
    <row r="94" spans="1:6">
      <c r="A94" t="s">
        <v>244</v>
      </c>
      <c r="B94" s="269">
        <v>559050.22</v>
      </c>
      <c r="C94" s="269">
        <v>16864</v>
      </c>
      <c r="D94" s="269">
        <v>622073</v>
      </c>
      <c r="E94" s="269" t="str">
        <f t="shared" si="2"/>
        <v>חיפה</v>
      </c>
      <c r="F94" s="269">
        <v>-79886.780000000028</v>
      </c>
    </row>
    <row r="95" spans="1:6">
      <c r="A95" t="s">
        <v>308</v>
      </c>
      <c r="B95" s="269">
        <v>11750</v>
      </c>
      <c r="C95" s="269">
        <v>1595</v>
      </c>
      <c r="D95" s="269">
        <v>9164</v>
      </c>
      <c r="E95" s="269" t="str">
        <f t="shared" si="2"/>
        <v>הצפון</v>
      </c>
      <c r="F95" s="269">
        <v>991</v>
      </c>
    </row>
    <row r="96" spans="1:6">
      <c r="A96" t="s">
        <v>410</v>
      </c>
      <c r="B96" s="269">
        <v>83761</v>
      </c>
      <c r="C96" s="269">
        <v>15460</v>
      </c>
      <c r="D96" s="269">
        <v>73869</v>
      </c>
      <c r="E96" s="269" t="str">
        <f t="shared" si="2"/>
        <v>הצפון</v>
      </c>
      <c r="F96" s="269">
        <v>-5568</v>
      </c>
    </row>
    <row r="97" spans="1:6">
      <c r="A97" t="s">
        <v>309</v>
      </c>
      <c r="B97" s="269">
        <v>356.31299999999999</v>
      </c>
      <c r="C97" s="269">
        <v>20</v>
      </c>
      <c r="D97" s="269">
        <v>247</v>
      </c>
      <c r="E97" s="269" t="str">
        <f t="shared" si="2"/>
        <v>הצפון</v>
      </c>
      <c r="F97" s="269">
        <v>89.312999999999988</v>
      </c>
    </row>
    <row r="98" spans="1:6">
      <c r="A98" t="s">
        <v>310</v>
      </c>
      <c r="B98" s="269">
        <v>5807</v>
      </c>
      <c r="C98" s="269">
        <v>106</v>
      </c>
      <c r="D98" s="269">
        <v>5722</v>
      </c>
      <c r="E98" s="269" t="str">
        <f t="shared" ref="E98:E129" si="3">VLOOKUP($A98,מחוזות,3,FALSE())</f>
        <v>הצפון</v>
      </c>
      <c r="F98" s="269">
        <v>-21</v>
      </c>
    </row>
    <row r="99" spans="1:6">
      <c r="A99" t="s">
        <v>411</v>
      </c>
      <c r="B99" s="269">
        <v>0</v>
      </c>
      <c r="C99" s="269">
        <v>0</v>
      </c>
      <c r="D99" s="269">
        <v>0</v>
      </c>
      <c r="E99" s="269" t="str">
        <f t="shared" si="3"/>
        <v>המרכז</v>
      </c>
      <c r="F99" s="269">
        <v>0</v>
      </c>
    </row>
    <row r="100" spans="1:6">
      <c r="A100" t="s">
        <v>412</v>
      </c>
      <c r="B100" s="269">
        <v>68961</v>
      </c>
      <c r="C100" s="269">
        <v>1373</v>
      </c>
      <c r="D100" s="269">
        <v>58346</v>
      </c>
      <c r="E100" s="269" t="str">
        <f t="shared" si="3"/>
        <v>חיפה</v>
      </c>
      <c r="F100" s="269">
        <v>9242</v>
      </c>
    </row>
    <row r="101" spans="1:6">
      <c r="A101" t="s">
        <v>413</v>
      </c>
      <c r="B101" s="269">
        <v>9470</v>
      </c>
      <c r="C101" s="269">
        <v>514</v>
      </c>
      <c r="D101" s="269">
        <v>7707</v>
      </c>
      <c r="E101" s="269" t="str">
        <f t="shared" si="3"/>
        <v>הצפון</v>
      </c>
      <c r="F101" s="269">
        <v>1249</v>
      </c>
    </row>
    <row r="102" spans="1:6">
      <c r="A102" t="s">
        <v>311</v>
      </c>
      <c r="B102" s="269">
        <v>773.69399999999996</v>
      </c>
      <c r="C102" s="269">
        <v>0</v>
      </c>
      <c r="D102" s="269">
        <v>0</v>
      </c>
      <c r="E102" s="269" t="str">
        <f t="shared" si="3"/>
        <v>הצפון</v>
      </c>
      <c r="F102" s="269">
        <v>773.69399999999996</v>
      </c>
    </row>
    <row r="103" spans="1:6">
      <c r="A103" t="s">
        <v>312</v>
      </c>
      <c r="B103" s="269">
        <v>2424.0306</v>
      </c>
      <c r="C103" s="269">
        <v>216</v>
      </c>
      <c r="D103" s="269">
        <v>1514</v>
      </c>
      <c r="E103" s="269" t="str">
        <f t="shared" si="3"/>
        <v>הצפון</v>
      </c>
      <c r="F103" s="269">
        <v>694.03060000000005</v>
      </c>
    </row>
    <row r="104" spans="1:6">
      <c r="A104" t="s">
        <v>414</v>
      </c>
      <c r="B104" s="269">
        <v>91670</v>
      </c>
      <c r="C104" s="269">
        <v>3883</v>
      </c>
      <c r="D104" s="269">
        <v>83504</v>
      </c>
      <c r="E104" s="269" t="str">
        <f t="shared" si="3"/>
        <v>המרכז</v>
      </c>
      <c r="F104" s="269">
        <v>4283</v>
      </c>
    </row>
    <row r="105" spans="1:6">
      <c r="A105" t="s">
        <v>415</v>
      </c>
      <c r="B105" s="269">
        <v>58875</v>
      </c>
      <c r="C105" s="269">
        <v>5844</v>
      </c>
      <c r="D105" s="269">
        <v>51066</v>
      </c>
      <c r="E105" s="269" t="str">
        <f t="shared" si="3"/>
        <v>המרכז</v>
      </c>
      <c r="F105" s="269">
        <v>1965</v>
      </c>
    </row>
    <row r="106" spans="1:6">
      <c r="A106" t="s">
        <v>485</v>
      </c>
      <c r="B106" s="269">
        <v>20764</v>
      </c>
      <c r="C106" s="269">
        <v>363</v>
      </c>
      <c r="D106" s="269">
        <v>17934</v>
      </c>
      <c r="E106" s="269" t="str">
        <f t="shared" si="3"/>
        <v>הדרום</v>
      </c>
      <c r="F106" s="269">
        <v>2467</v>
      </c>
    </row>
    <row r="107" spans="1:6">
      <c r="A107" t="s">
        <v>313</v>
      </c>
      <c r="B107" s="269">
        <v>2109</v>
      </c>
      <c r="C107" s="269">
        <v>165</v>
      </c>
      <c r="D107" s="269">
        <v>1738</v>
      </c>
      <c r="E107" s="269" t="str">
        <f t="shared" si="3"/>
        <v>הצפון</v>
      </c>
      <c r="F107" s="269">
        <v>206</v>
      </c>
    </row>
    <row r="108" spans="1:6">
      <c r="A108" t="s">
        <v>314</v>
      </c>
      <c r="B108" s="269">
        <v>3877</v>
      </c>
      <c r="C108" s="269">
        <v>670</v>
      </c>
      <c r="D108" s="269">
        <v>2696</v>
      </c>
      <c r="E108" s="269" t="str">
        <f t="shared" si="3"/>
        <v>הצפון</v>
      </c>
      <c r="F108" s="269">
        <v>511</v>
      </c>
    </row>
    <row r="109" spans="1:6">
      <c r="A109" t="s">
        <v>416</v>
      </c>
      <c r="B109" s="269">
        <v>47015</v>
      </c>
      <c r="C109" s="269">
        <v>1539</v>
      </c>
      <c r="D109" s="269">
        <v>45085</v>
      </c>
      <c r="E109" s="269" t="str">
        <f t="shared" si="3"/>
        <v>הצפון</v>
      </c>
      <c r="F109" s="269">
        <v>391</v>
      </c>
    </row>
    <row r="110" spans="1:6">
      <c r="A110" t="s">
        <v>315</v>
      </c>
      <c r="B110" s="269">
        <v>12442</v>
      </c>
      <c r="C110" s="269">
        <v>683</v>
      </c>
      <c r="D110" s="269">
        <v>11156</v>
      </c>
      <c r="E110" s="269" t="str">
        <f t="shared" si="3"/>
        <v>הדרום</v>
      </c>
      <c r="F110" s="269">
        <v>603</v>
      </c>
    </row>
    <row r="111" spans="1:6">
      <c r="A111" t="s">
        <v>246</v>
      </c>
      <c r="B111" s="269">
        <v>1435792</v>
      </c>
      <c r="C111" s="269">
        <v>348181</v>
      </c>
      <c r="D111" s="269">
        <v>909296</v>
      </c>
      <c r="E111" s="269" t="str">
        <f t="shared" si="3"/>
        <v>ירושלים</v>
      </c>
      <c r="F111" s="269">
        <v>178315</v>
      </c>
    </row>
    <row r="112" spans="1:6">
      <c r="A112" t="s">
        <v>316</v>
      </c>
      <c r="B112" s="269">
        <v>-6203.7510000000002</v>
      </c>
      <c r="C112" s="269">
        <v>0</v>
      </c>
      <c r="D112" s="269">
        <v>0</v>
      </c>
      <c r="E112" s="269" t="str">
        <f t="shared" si="3"/>
        <v>הצפון</v>
      </c>
      <c r="F112" s="269">
        <v>-6203.7510000000002</v>
      </c>
    </row>
    <row r="113" spans="1:6">
      <c r="A113" t="s">
        <v>317</v>
      </c>
      <c r="B113" s="269">
        <v>3839.357</v>
      </c>
      <c r="C113" s="269">
        <v>251.78800000000001</v>
      </c>
      <c r="D113" s="269">
        <v>1576.8689999999999</v>
      </c>
      <c r="E113" s="269" t="str">
        <f t="shared" si="3"/>
        <v>הצפון</v>
      </c>
      <c r="F113" s="269">
        <v>2010.7</v>
      </c>
    </row>
    <row r="114" spans="1:6">
      <c r="A114" t="s">
        <v>318</v>
      </c>
      <c r="B114" s="269">
        <v>75.537800000000104</v>
      </c>
      <c r="C114" s="269">
        <v>21</v>
      </c>
      <c r="D114" s="269">
        <v>54</v>
      </c>
      <c r="E114" s="269" t="str">
        <f t="shared" si="3"/>
        <v>הצפון</v>
      </c>
      <c r="F114" s="269">
        <v>0.53780000000010375</v>
      </c>
    </row>
    <row r="115" spans="1:6">
      <c r="A115" t="s">
        <v>319</v>
      </c>
      <c r="B115" s="269">
        <v>9977.9130000000005</v>
      </c>
      <c r="C115" s="269">
        <v>613</v>
      </c>
      <c r="D115" s="269">
        <v>9001</v>
      </c>
      <c r="E115" s="269" t="str">
        <f t="shared" si="3"/>
        <v>המרכז</v>
      </c>
      <c r="F115" s="269">
        <v>363.91300000000047</v>
      </c>
    </row>
    <row r="116" spans="1:6">
      <c r="A116" t="s">
        <v>320</v>
      </c>
      <c r="B116" s="269">
        <v>2741</v>
      </c>
      <c r="C116" s="269">
        <v>118</v>
      </c>
      <c r="D116" s="269">
        <v>2304</v>
      </c>
      <c r="E116" s="269" t="str">
        <f t="shared" si="3"/>
        <v>הדרום</v>
      </c>
      <c r="F116" s="269">
        <v>319</v>
      </c>
    </row>
    <row r="117" spans="1:6">
      <c r="A117" t="s">
        <v>321</v>
      </c>
      <c r="B117" s="269">
        <v>655</v>
      </c>
      <c r="C117" s="269">
        <v>82</v>
      </c>
      <c r="D117" s="269">
        <v>489</v>
      </c>
      <c r="E117" s="269" t="str">
        <f t="shared" si="3"/>
        <v>הצפון</v>
      </c>
      <c r="F117" s="269">
        <v>84</v>
      </c>
    </row>
    <row r="118" spans="1:6">
      <c r="A118" t="s">
        <v>322</v>
      </c>
      <c r="B118" s="269">
        <v>53.699999999999797</v>
      </c>
      <c r="C118" s="269">
        <v>30</v>
      </c>
      <c r="D118" s="269">
        <v>20.399999999999999</v>
      </c>
      <c r="E118" s="269" t="str">
        <f t="shared" si="3"/>
        <v>הצפון</v>
      </c>
      <c r="F118" s="269">
        <v>3.2999999999997982</v>
      </c>
    </row>
    <row r="119" spans="1:6">
      <c r="A119" t="s">
        <v>323</v>
      </c>
      <c r="B119" s="269">
        <v>386.00099999999998</v>
      </c>
      <c r="C119" s="269">
        <v>0</v>
      </c>
      <c r="D119" s="269">
        <v>215</v>
      </c>
      <c r="E119" s="269" t="str">
        <f t="shared" si="3"/>
        <v>המרכז</v>
      </c>
      <c r="F119" s="269">
        <v>171.00099999999998</v>
      </c>
    </row>
    <row r="120" spans="1:6">
      <c r="A120" t="s">
        <v>324</v>
      </c>
      <c r="B120" s="269">
        <v>1171</v>
      </c>
      <c r="C120" s="269">
        <v>0</v>
      </c>
      <c r="D120" s="269">
        <v>1138</v>
      </c>
      <c r="E120" s="269" t="str">
        <f t="shared" si="3"/>
        <v>הצפון</v>
      </c>
      <c r="F120" s="269">
        <v>33</v>
      </c>
    </row>
    <row r="121" spans="1:6">
      <c r="A121" t="s">
        <v>325</v>
      </c>
      <c r="B121" s="269">
        <v>4485.33</v>
      </c>
      <c r="C121" s="269">
        <v>0</v>
      </c>
      <c r="D121" s="269">
        <v>3793</v>
      </c>
      <c r="E121" s="269" t="str">
        <f t="shared" si="3"/>
        <v>הצפון</v>
      </c>
      <c r="F121" s="269">
        <v>692.32999999999993</v>
      </c>
    </row>
    <row r="122" spans="1:6">
      <c r="A122" t="s">
        <v>417</v>
      </c>
      <c r="B122" s="269">
        <v>14063</v>
      </c>
      <c r="C122" s="269">
        <v>160</v>
      </c>
      <c r="D122" s="269">
        <v>11039</v>
      </c>
      <c r="E122" s="269" t="str">
        <f t="shared" si="3"/>
        <v>המרכז</v>
      </c>
      <c r="F122" s="269">
        <v>2864</v>
      </c>
    </row>
    <row r="123" spans="1:6">
      <c r="A123" t="s">
        <v>326</v>
      </c>
      <c r="B123" s="269">
        <v>605.34400000000096</v>
      </c>
      <c r="C123" s="269">
        <v>0</v>
      </c>
      <c r="D123" s="269">
        <v>605</v>
      </c>
      <c r="E123" s="269" t="str">
        <f t="shared" si="3"/>
        <v>הצפון</v>
      </c>
      <c r="F123" s="269">
        <v>0.34400000000096043</v>
      </c>
    </row>
    <row r="124" spans="1:6">
      <c r="A124" t="s">
        <v>327</v>
      </c>
      <c r="B124" s="269">
        <v>8164.1950000000097</v>
      </c>
      <c r="C124" s="269">
        <v>629</v>
      </c>
      <c r="D124" s="269">
        <v>6180</v>
      </c>
      <c r="E124" s="269" t="str">
        <f t="shared" si="3"/>
        <v>הצפון</v>
      </c>
      <c r="F124" s="269">
        <v>1355.1950000000097</v>
      </c>
    </row>
    <row r="125" spans="1:6">
      <c r="A125" t="s">
        <v>328</v>
      </c>
      <c r="B125" s="269">
        <v>1821</v>
      </c>
      <c r="C125" s="269">
        <v>0</v>
      </c>
      <c r="D125" s="269">
        <v>2077</v>
      </c>
      <c r="E125" s="269" t="str">
        <f t="shared" si="3"/>
        <v>הצפון</v>
      </c>
      <c r="F125" s="269">
        <v>-256</v>
      </c>
    </row>
    <row r="126" spans="1:6">
      <c r="A126" t="s">
        <v>418</v>
      </c>
      <c r="B126" s="269">
        <v>153569</v>
      </c>
      <c r="C126" s="269">
        <v>11306</v>
      </c>
      <c r="D126" s="269">
        <v>128486</v>
      </c>
      <c r="E126" s="269" t="str">
        <f t="shared" si="3"/>
        <v>המרכז</v>
      </c>
      <c r="F126" s="269">
        <v>13777</v>
      </c>
    </row>
    <row r="127" spans="1:6">
      <c r="A127" t="s">
        <v>419</v>
      </c>
      <c r="B127" s="269">
        <v>20550</v>
      </c>
      <c r="C127" s="269">
        <v>104</v>
      </c>
      <c r="D127" s="269">
        <v>16983</v>
      </c>
      <c r="E127" s="269" t="str">
        <f t="shared" si="3"/>
        <v>המרכז</v>
      </c>
      <c r="F127" s="269">
        <v>3463</v>
      </c>
    </row>
    <row r="128" spans="1:6">
      <c r="A128" t="s">
        <v>329</v>
      </c>
      <c r="B128" s="269">
        <v>3539</v>
      </c>
      <c r="C128" s="269">
        <v>0</v>
      </c>
      <c r="D128" s="269">
        <v>2513</v>
      </c>
      <c r="E128" s="269" t="str">
        <f t="shared" si="3"/>
        <v>חיפה</v>
      </c>
      <c r="F128" s="269">
        <v>1026</v>
      </c>
    </row>
    <row r="129" spans="1:6">
      <c r="A129" t="s">
        <v>330</v>
      </c>
      <c r="B129" s="269">
        <v>5223.2718599999998</v>
      </c>
      <c r="C129" s="269">
        <v>52</v>
      </c>
      <c r="D129" s="269">
        <v>4378</v>
      </c>
      <c r="E129" s="269" t="str">
        <f t="shared" si="3"/>
        <v>תל אביב</v>
      </c>
      <c r="F129" s="269">
        <v>793.27185999999983</v>
      </c>
    </row>
    <row r="130" spans="1:6">
      <c r="A130" t="s">
        <v>331</v>
      </c>
      <c r="B130" s="269">
        <v>4155.28</v>
      </c>
      <c r="C130" s="269">
        <v>70</v>
      </c>
      <c r="D130" s="269">
        <v>3645</v>
      </c>
      <c r="E130" s="269" t="str">
        <f t="shared" ref="E130:E143" si="4">VLOOKUP($A130,מחוזות,3,FALSE())</f>
        <v>הצפון</v>
      </c>
      <c r="F130" s="269">
        <v>440.27999999999975</v>
      </c>
    </row>
    <row r="131" spans="1:6">
      <c r="A131" t="s">
        <v>420</v>
      </c>
      <c r="B131" s="269">
        <v>93059</v>
      </c>
      <c r="C131" s="269">
        <v>3088</v>
      </c>
      <c r="D131" s="269">
        <v>82370</v>
      </c>
      <c r="E131" s="269" t="str">
        <f t="shared" si="4"/>
        <v>הצפון</v>
      </c>
      <c r="F131" s="269">
        <v>7601</v>
      </c>
    </row>
    <row r="132" spans="1:6">
      <c r="A132" t="s">
        <v>486</v>
      </c>
      <c r="B132" s="269">
        <v>27053</v>
      </c>
      <c r="C132" s="269">
        <v>3760</v>
      </c>
      <c r="D132" s="269">
        <v>19677</v>
      </c>
      <c r="E132" s="269" t="str">
        <f t="shared" si="4"/>
        <v>המרכז</v>
      </c>
      <c r="F132" s="269">
        <v>3616</v>
      </c>
    </row>
    <row r="133" spans="1:6">
      <c r="A133" t="s">
        <v>332</v>
      </c>
      <c r="B133" s="269">
        <v>1803.7570000000001</v>
      </c>
      <c r="C133" s="269">
        <v>160</v>
      </c>
      <c r="D133" s="269">
        <v>1597</v>
      </c>
      <c r="E133" s="269" t="str">
        <f t="shared" si="4"/>
        <v>הדרום</v>
      </c>
      <c r="F133" s="269">
        <v>46.757000000000062</v>
      </c>
    </row>
    <row r="134" spans="1:6">
      <c r="A134" t="s">
        <v>421</v>
      </c>
      <c r="B134" s="269">
        <v>130797.9185</v>
      </c>
      <c r="C134" s="269">
        <v>12200</v>
      </c>
      <c r="D134" s="269">
        <v>103861</v>
      </c>
      <c r="E134" s="269" t="str">
        <f t="shared" si="4"/>
        <v>המרכז</v>
      </c>
      <c r="F134" s="269">
        <v>14736.9185</v>
      </c>
    </row>
    <row r="135" spans="1:6">
      <c r="A135" t="s">
        <v>487</v>
      </c>
      <c r="B135" s="269">
        <v>11098.182000000001</v>
      </c>
      <c r="C135" s="269">
        <v>0</v>
      </c>
      <c r="D135" s="269">
        <v>10262.200000000001</v>
      </c>
      <c r="E135" s="269" t="str">
        <f t="shared" si="4"/>
        <v>הדרום</v>
      </c>
      <c r="F135" s="269">
        <v>835.98199999999997</v>
      </c>
    </row>
    <row r="136" spans="1:6">
      <c r="A136" t="s">
        <v>333</v>
      </c>
      <c r="B136" s="269">
        <v>652.17700000000002</v>
      </c>
      <c r="C136" s="269">
        <v>0</v>
      </c>
      <c r="D136" s="269">
        <v>107</v>
      </c>
      <c r="E136" s="269" t="str">
        <f t="shared" si="4"/>
        <v>הדרום</v>
      </c>
      <c r="F136" s="269">
        <v>545.17700000000002</v>
      </c>
    </row>
    <row r="137" spans="1:6">
      <c r="A137" t="s">
        <v>488</v>
      </c>
      <c r="B137" s="269">
        <v>11201.31</v>
      </c>
      <c r="C137" s="269">
        <v>91</v>
      </c>
      <c r="D137" s="269">
        <v>5498</v>
      </c>
      <c r="E137" s="269" t="str">
        <f t="shared" si="4"/>
        <v>הצפון</v>
      </c>
      <c r="F137" s="269">
        <v>5612.3099999999995</v>
      </c>
    </row>
    <row r="138" spans="1:6">
      <c r="A138" t="s">
        <v>334</v>
      </c>
      <c r="B138" s="269">
        <v>13221.5978</v>
      </c>
      <c r="C138" s="269">
        <v>47</v>
      </c>
      <c r="D138" s="269">
        <v>9421</v>
      </c>
      <c r="E138" s="269" t="str">
        <f t="shared" si="4"/>
        <v>ירושלים</v>
      </c>
      <c r="F138" s="269">
        <v>3753.5977999999996</v>
      </c>
    </row>
    <row r="139" spans="1:6">
      <c r="A139" t="s">
        <v>335</v>
      </c>
      <c r="B139" s="269">
        <v>4663.8999999999996</v>
      </c>
      <c r="C139" s="269">
        <v>388</v>
      </c>
      <c r="D139" s="269">
        <v>3296</v>
      </c>
      <c r="E139" s="269" t="str">
        <f t="shared" si="4"/>
        <v>הצפון</v>
      </c>
      <c r="F139" s="269">
        <v>979.89999999999964</v>
      </c>
    </row>
    <row r="140" spans="1:6">
      <c r="A140" t="s">
        <v>336</v>
      </c>
      <c r="B140" s="269">
        <v>3444</v>
      </c>
      <c r="C140" s="269">
        <v>143</v>
      </c>
      <c r="D140" s="269">
        <v>1940</v>
      </c>
      <c r="E140" s="269" t="str">
        <f t="shared" si="4"/>
        <v>הצפון</v>
      </c>
      <c r="F140" s="269">
        <v>1361</v>
      </c>
    </row>
    <row r="141" spans="1:6">
      <c r="A141" t="s">
        <v>337</v>
      </c>
      <c r="B141" s="269">
        <v>3821.9627999999998</v>
      </c>
      <c r="C141" s="269">
        <v>556</v>
      </c>
      <c r="D141" s="269">
        <v>3115</v>
      </c>
      <c r="E141" s="269" t="str">
        <f t="shared" si="4"/>
        <v>הצפון</v>
      </c>
      <c r="F141" s="269">
        <v>150.96279999999979</v>
      </c>
    </row>
    <row r="142" spans="1:6">
      <c r="A142" t="s">
        <v>338</v>
      </c>
      <c r="B142" s="269">
        <v>2052</v>
      </c>
      <c r="C142" s="269">
        <v>64</v>
      </c>
      <c r="D142" s="269">
        <v>1439</v>
      </c>
      <c r="E142" s="269" t="str">
        <f t="shared" si="4"/>
        <v>הצפון</v>
      </c>
      <c r="F142" s="269">
        <v>549</v>
      </c>
    </row>
    <row r="143" spans="1:6">
      <c r="A143" t="s">
        <v>422</v>
      </c>
      <c r="B143" s="269">
        <v>51562</v>
      </c>
      <c r="C143" s="269">
        <v>1407</v>
      </c>
      <c r="D143" s="269">
        <v>46203</v>
      </c>
      <c r="E143" s="269" t="str">
        <f t="shared" si="4"/>
        <v>הצפון</v>
      </c>
      <c r="F143" s="269">
        <v>3952</v>
      </c>
    </row>
    <row r="144" spans="1:6">
      <c r="A144" t="s">
        <v>339</v>
      </c>
      <c r="B144" s="269">
        <v>9886.7250000000004</v>
      </c>
      <c r="C144" s="269">
        <v>485</v>
      </c>
      <c r="D144" s="269">
        <v>8912</v>
      </c>
      <c r="E144" s="269" t="s">
        <v>245</v>
      </c>
      <c r="F144" s="269">
        <v>489.72500000000036</v>
      </c>
    </row>
    <row r="145" spans="1:6">
      <c r="A145" t="s">
        <v>489</v>
      </c>
      <c r="B145" s="269">
        <v>17584.166000000001</v>
      </c>
      <c r="C145" s="269">
        <v>317</v>
      </c>
      <c r="D145" s="269">
        <v>16253</v>
      </c>
      <c r="E145" s="269" t="str">
        <f t="shared" ref="E145:E176" si="5">VLOOKUP($A145,מחוזות,3,FALSE())</f>
        <v>הצפון</v>
      </c>
      <c r="F145" s="269">
        <v>1014.1660000000011</v>
      </c>
    </row>
    <row r="146" spans="1:6">
      <c r="A146" t="s">
        <v>490</v>
      </c>
      <c r="B146" s="269">
        <v>4083.21</v>
      </c>
      <c r="C146" s="269">
        <v>0</v>
      </c>
      <c r="D146" s="269">
        <v>4045</v>
      </c>
      <c r="E146" s="269" t="str">
        <f t="shared" si="5"/>
        <v>אזור יהודה והשומרון</v>
      </c>
      <c r="F146" s="269">
        <v>38.210000000000036</v>
      </c>
    </row>
    <row r="147" spans="1:6">
      <c r="A147" t="s">
        <v>423</v>
      </c>
      <c r="B147" s="269">
        <v>80382</v>
      </c>
      <c r="C147" s="269">
        <v>5702</v>
      </c>
      <c r="D147" s="269">
        <v>71904</v>
      </c>
      <c r="E147" s="269" t="str">
        <f t="shared" si="5"/>
        <v>המרכז</v>
      </c>
      <c r="F147" s="269">
        <v>2776</v>
      </c>
    </row>
    <row r="148" spans="1:6">
      <c r="A148" t="s">
        <v>424</v>
      </c>
      <c r="B148" s="269">
        <v>6964</v>
      </c>
      <c r="C148" s="269">
        <v>156</v>
      </c>
      <c r="D148" s="269">
        <v>5063</v>
      </c>
      <c r="E148" s="269" t="str">
        <f t="shared" si="5"/>
        <v>אזור יהודה והשומרון</v>
      </c>
      <c r="F148" s="269">
        <v>1745</v>
      </c>
    </row>
    <row r="149" spans="1:6">
      <c r="A149" t="s">
        <v>340</v>
      </c>
      <c r="B149" s="269">
        <v>6189</v>
      </c>
      <c r="C149" s="269">
        <v>1044</v>
      </c>
      <c r="D149" s="269">
        <v>5352</v>
      </c>
      <c r="E149" s="269" t="str">
        <f t="shared" si="5"/>
        <v>המרכז</v>
      </c>
      <c r="F149" s="269">
        <v>-207</v>
      </c>
    </row>
    <row r="150" spans="1:6">
      <c r="A150" t="s">
        <v>341</v>
      </c>
      <c r="B150" s="269">
        <v>1438.184</v>
      </c>
      <c r="C150" s="269">
        <v>73</v>
      </c>
      <c r="D150" s="269">
        <v>1141</v>
      </c>
      <c r="E150" s="269" t="str">
        <f t="shared" si="5"/>
        <v>הצפון</v>
      </c>
      <c r="F150" s="269">
        <v>224.18399999999997</v>
      </c>
    </row>
    <row r="151" spans="1:6">
      <c r="A151" t="s">
        <v>491</v>
      </c>
      <c r="B151" s="269">
        <v>40624.074500000002</v>
      </c>
      <c r="C151" s="269">
        <v>9800</v>
      </c>
      <c r="D151" s="269">
        <v>40188</v>
      </c>
      <c r="E151" s="269" t="str">
        <f t="shared" si="5"/>
        <v>הצפון</v>
      </c>
      <c r="F151" s="269">
        <v>-9363.9254999999976</v>
      </c>
    </row>
    <row r="152" spans="1:6">
      <c r="A152" t="s">
        <v>492</v>
      </c>
      <c r="B152" s="269">
        <v>16532</v>
      </c>
      <c r="C152" s="269">
        <v>270</v>
      </c>
      <c r="D152" s="269">
        <v>14525</v>
      </c>
      <c r="E152" s="269" t="str">
        <f t="shared" si="5"/>
        <v>אזור יהודה והשומרון</v>
      </c>
      <c r="F152" s="269">
        <v>1737</v>
      </c>
    </row>
    <row r="153" spans="1:6">
      <c r="A153" t="s">
        <v>493</v>
      </c>
      <c r="B153" s="269">
        <v>51750.823799999998</v>
      </c>
      <c r="C153" s="269">
        <v>2588</v>
      </c>
      <c r="D153" s="269">
        <v>46081</v>
      </c>
      <c r="E153" s="269" t="str">
        <f t="shared" si="5"/>
        <v>ירושלים</v>
      </c>
      <c r="F153" s="269">
        <v>3081.8237999999983</v>
      </c>
    </row>
    <row r="154" spans="1:6">
      <c r="A154" t="s">
        <v>342</v>
      </c>
      <c r="B154" s="269">
        <v>2318.1970000000001</v>
      </c>
      <c r="C154" s="269">
        <v>31</v>
      </c>
      <c r="D154" s="269">
        <v>1876</v>
      </c>
      <c r="E154" s="269" t="str">
        <f t="shared" si="5"/>
        <v>הצפון</v>
      </c>
      <c r="F154" s="269">
        <v>411.19700000000012</v>
      </c>
    </row>
    <row r="155" spans="1:6">
      <c r="A155" t="s">
        <v>343</v>
      </c>
      <c r="B155" s="269">
        <v>2151</v>
      </c>
      <c r="C155" s="269">
        <v>1629</v>
      </c>
      <c r="D155" s="269">
        <v>1607</v>
      </c>
      <c r="E155" s="269" t="str">
        <f t="shared" si="5"/>
        <v>הדרום</v>
      </c>
      <c r="F155" s="269">
        <v>-1085</v>
      </c>
    </row>
    <row r="156" spans="1:6">
      <c r="A156" t="s">
        <v>494</v>
      </c>
      <c r="B156" s="269">
        <v>44628.182000000001</v>
      </c>
      <c r="C156" s="269">
        <v>9987</v>
      </c>
      <c r="D156" s="269">
        <v>30015</v>
      </c>
      <c r="E156" s="269" t="str">
        <f t="shared" si="5"/>
        <v>חיפה</v>
      </c>
      <c r="F156" s="269">
        <v>4626.1820000000007</v>
      </c>
    </row>
    <row r="157" spans="1:6">
      <c r="A157" t="s">
        <v>344</v>
      </c>
      <c r="B157" s="269">
        <v>-1095</v>
      </c>
      <c r="C157" s="269">
        <v>126</v>
      </c>
      <c r="D157" s="269">
        <v>953</v>
      </c>
      <c r="E157" s="269" t="str">
        <f t="shared" si="5"/>
        <v>הצפון</v>
      </c>
      <c r="F157" s="269">
        <v>-2174</v>
      </c>
    </row>
    <row r="158" spans="1:6">
      <c r="A158" t="s">
        <v>345</v>
      </c>
      <c r="B158" s="269">
        <v>1711.577</v>
      </c>
      <c r="C158" s="269">
        <v>31</v>
      </c>
      <c r="D158" s="269">
        <v>1271</v>
      </c>
      <c r="E158" s="269" t="str">
        <f t="shared" si="5"/>
        <v>הצפון</v>
      </c>
      <c r="F158" s="269">
        <v>409.577</v>
      </c>
    </row>
    <row r="159" spans="1:6">
      <c r="A159" t="s">
        <v>425</v>
      </c>
      <c r="B159" s="269">
        <v>36898</v>
      </c>
      <c r="C159" s="269">
        <v>734</v>
      </c>
      <c r="D159" s="269">
        <v>32698</v>
      </c>
      <c r="E159" s="269" t="str">
        <f t="shared" si="5"/>
        <v>אזור יהודה והשומרון</v>
      </c>
      <c r="F159" s="269">
        <v>3466</v>
      </c>
    </row>
    <row r="160" spans="1:6">
      <c r="A160" t="s">
        <v>346</v>
      </c>
      <c r="B160" s="269">
        <v>1217</v>
      </c>
      <c r="C160" s="269">
        <v>164</v>
      </c>
      <c r="D160" s="269">
        <v>813</v>
      </c>
      <c r="E160" s="269" t="str">
        <f t="shared" si="5"/>
        <v>אזור יהודה והשומרון</v>
      </c>
      <c r="F160" s="269">
        <v>240</v>
      </c>
    </row>
    <row r="161" spans="1:6">
      <c r="A161" t="s">
        <v>495</v>
      </c>
      <c r="B161" s="269">
        <v>8911</v>
      </c>
      <c r="C161" s="269">
        <v>470</v>
      </c>
      <c r="D161" s="269">
        <v>7215</v>
      </c>
      <c r="E161" s="269" t="str">
        <f t="shared" si="5"/>
        <v>הצפון</v>
      </c>
      <c r="F161" s="269">
        <v>1226</v>
      </c>
    </row>
    <row r="162" spans="1:6">
      <c r="A162" t="s">
        <v>347</v>
      </c>
      <c r="B162" s="269">
        <v>2092.7139999999999</v>
      </c>
      <c r="C162" s="269">
        <v>0</v>
      </c>
      <c r="D162" s="269">
        <v>2258</v>
      </c>
      <c r="E162" s="269" t="str">
        <f t="shared" si="5"/>
        <v>חיפה</v>
      </c>
      <c r="F162" s="269">
        <v>-165.28600000000006</v>
      </c>
    </row>
    <row r="163" spans="1:6">
      <c r="A163" t="s">
        <v>426</v>
      </c>
      <c r="B163" s="269">
        <v>21712</v>
      </c>
      <c r="C163" s="269">
        <v>921</v>
      </c>
      <c r="D163" s="269">
        <v>19978</v>
      </c>
      <c r="E163" s="269" t="str">
        <f t="shared" si="5"/>
        <v>הצפון</v>
      </c>
      <c r="F163" s="269">
        <v>813</v>
      </c>
    </row>
    <row r="164" spans="1:6">
      <c r="A164" t="s">
        <v>348</v>
      </c>
      <c r="B164" s="269">
        <v>21019.38</v>
      </c>
      <c r="C164" s="269">
        <v>819</v>
      </c>
      <c r="D164" s="269">
        <v>18637</v>
      </c>
      <c r="E164" s="269" t="str">
        <f t="shared" si="5"/>
        <v>הדרום</v>
      </c>
      <c r="F164" s="269">
        <v>1563.380000000001</v>
      </c>
    </row>
    <row r="165" spans="1:6">
      <c r="A165" t="s">
        <v>496</v>
      </c>
      <c r="B165" s="269">
        <v>12142</v>
      </c>
      <c r="C165" s="269">
        <v>1017</v>
      </c>
      <c r="D165" s="269">
        <v>9181</v>
      </c>
      <c r="E165" s="269" t="str">
        <f t="shared" si="5"/>
        <v>הצפון</v>
      </c>
      <c r="F165" s="269">
        <v>1944</v>
      </c>
    </row>
    <row r="166" spans="1:6">
      <c r="A166" t="s">
        <v>497</v>
      </c>
      <c r="B166" s="269">
        <v>32116</v>
      </c>
      <c r="C166" s="269">
        <v>94</v>
      </c>
      <c r="D166" s="269">
        <v>31413</v>
      </c>
      <c r="E166" s="269" t="str">
        <f t="shared" si="5"/>
        <v>הדרום</v>
      </c>
      <c r="F166" s="269">
        <v>609</v>
      </c>
    </row>
    <row r="167" spans="1:6">
      <c r="A167" t="s">
        <v>498</v>
      </c>
      <c r="B167" s="269">
        <v>30971</v>
      </c>
      <c r="C167" s="269">
        <v>1530</v>
      </c>
      <c r="D167" s="269">
        <v>28101</v>
      </c>
      <c r="E167" s="269" t="str">
        <f t="shared" si="5"/>
        <v>הצפון</v>
      </c>
      <c r="F167" s="269">
        <v>1340</v>
      </c>
    </row>
    <row r="168" spans="1:6">
      <c r="A168" t="s">
        <v>349</v>
      </c>
      <c r="B168" s="269">
        <v>1162</v>
      </c>
      <c r="C168" s="269">
        <v>198</v>
      </c>
      <c r="D168" s="269">
        <v>410</v>
      </c>
      <c r="E168" s="269" t="str">
        <f t="shared" si="5"/>
        <v>הצפון</v>
      </c>
      <c r="F168" s="269">
        <v>554</v>
      </c>
    </row>
    <row r="169" spans="1:6">
      <c r="A169" t="s">
        <v>427</v>
      </c>
      <c r="B169" s="269">
        <v>81582.883000000002</v>
      </c>
      <c r="C169" s="269">
        <v>4414</v>
      </c>
      <c r="D169" s="269">
        <v>58770</v>
      </c>
      <c r="E169" s="269" t="str">
        <f t="shared" si="5"/>
        <v>הצפון</v>
      </c>
      <c r="F169" s="269">
        <v>18398.883000000002</v>
      </c>
    </row>
    <row r="170" spans="1:6">
      <c r="A170" t="s">
        <v>499</v>
      </c>
      <c r="B170" s="269">
        <v>205.79300000000001</v>
      </c>
      <c r="C170" s="269">
        <v>34</v>
      </c>
      <c r="D170" s="269">
        <v>171</v>
      </c>
      <c r="E170" s="269" t="str">
        <f t="shared" si="5"/>
        <v>הדרום</v>
      </c>
      <c r="F170" s="269">
        <v>0.79300000000000637</v>
      </c>
    </row>
    <row r="171" spans="1:6">
      <c r="A171" t="s">
        <v>500</v>
      </c>
      <c r="B171" s="269">
        <v>9557.9267199999995</v>
      </c>
      <c r="C171" s="269">
        <v>232</v>
      </c>
      <c r="D171" s="269">
        <v>8055</v>
      </c>
      <c r="E171" s="269" t="str">
        <f t="shared" si="5"/>
        <v>המרכז</v>
      </c>
      <c r="F171" s="269">
        <v>1270.9267199999995</v>
      </c>
    </row>
    <row r="172" spans="1:6">
      <c r="A172" t="s">
        <v>350</v>
      </c>
      <c r="B172" s="269">
        <v>2454</v>
      </c>
      <c r="C172" s="269">
        <v>690</v>
      </c>
      <c r="D172" s="269">
        <v>1482</v>
      </c>
      <c r="E172" s="269" t="str">
        <f t="shared" si="5"/>
        <v>הצפון</v>
      </c>
      <c r="F172" s="269">
        <v>282</v>
      </c>
    </row>
    <row r="173" spans="1:6">
      <c r="A173" t="s">
        <v>428</v>
      </c>
      <c r="B173" s="269">
        <v>68400.487399999998</v>
      </c>
      <c r="C173" s="269">
        <v>167</v>
      </c>
      <c r="D173" s="269">
        <v>59348</v>
      </c>
      <c r="E173" s="269" t="str">
        <f t="shared" si="5"/>
        <v>המרכז</v>
      </c>
      <c r="F173" s="269">
        <v>8885.4873999999982</v>
      </c>
    </row>
    <row r="174" spans="1:6">
      <c r="A174" t="s">
        <v>429</v>
      </c>
      <c r="B174" s="269">
        <v>40703</v>
      </c>
      <c r="C174" s="269">
        <v>2826</v>
      </c>
      <c r="D174" s="269">
        <v>29470</v>
      </c>
      <c r="E174" s="269" t="str">
        <f t="shared" si="5"/>
        <v>הצפון</v>
      </c>
      <c r="F174" s="269">
        <v>8407</v>
      </c>
    </row>
    <row r="175" spans="1:6">
      <c r="A175" t="s">
        <v>430</v>
      </c>
      <c r="B175" s="269">
        <v>74347</v>
      </c>
      <c r="C175" s="269">
        <v>7702</v>
      </c>
      <c r="D175" s="269">
        <v>65694</v>
      </c>
      <c r="E175" s="269" t="str">
        <f t="shared" si="5"/>
        <v>הצפון</v>
      </c>
      <c r="F175" s="269">
        <v>951</v>
      </c>
    </row>
    <row r="176" spans="1:6">
      <c r="A176" t="s">
        <v>431</v>
      </c>
      <c r="B176" s="269">
        <v>61320</v>
      </c>
      <c r="C176" s="269">
        <v>5682</v>
      </c>
      <c r="D176" s="269">
        <v>50791</v>
      </c>
      <c r="E176" s="269" t="str">
        <f t="shared" si="5"/>
        <v>חיפה</v>
      </c>
      <c r="F176" s="269">
        <v>4847</v>
      </c>
    </row>
    <row r="177" spans="1:6">
      <c r="A177" t="s">
        <v>432</v>
      </c>
      <c r="B177" s="269">
        <v>19854</v>
      </c>
      <c r="C177" s="269">
        <v>2698</v>
      </c>
      <c r="D177" s="269">
        <v>14942</v>
      </c>
      <c r="E177" s="269" t="str">
        <f t="shared" ref="E177:E208" si="6">VLOOKUP($A177,מחוזות,3,FALSE())</f>
        <v>הדרום</v>
      </c>
      <c r="F177" s="269">
        <v>2214</v>
      </c>
    </row>
    <row r="178" spans="1:6">
      <c r="A178" t="s">
        <v>433</v>
      </c>
      <c r="B178" s="269">
        <v>319788</v>
      </c>
      <c r="C178" s="269">
        <v>23977</v>
      </c>
      <c r="D178" s="269">
        <v>260857</v>
      </c>
      <c r="E178" s="269" t="str">
        <f t="shared" si="6"/>
        <v>המרכז</v>
      </c>
      <c r="F178" s="269">
        <v>34954</v>
      </c>
    </row>
    <row r="179" spans="1:6">
      <c r="A179" t="s">
        <v>351</v>
      </c>
      <c r="B179" s="269">
        <v>3508</v>
      </c>
      <c r="C179" s="269">
        <v>46</v>
      </c>
      <c r="D179" s="269">
        <v>2892</v>
      </c>
      <c r="E179" s="269" t="str">
        <f t="shared" si="6"/>
        <v>המרכז</v>
      </c>
      <c r="F179" s="269">
        <v>570</v>
      </c>
    </row>
    <row r="180" spans="1:6">
      <c r="A180" t="s">
        <v>434</v>
      </c>
      <c r="B180" s="269">
        <v>12095.06</v>
      </c>
      <c r="C180" s="269">
        <v>244</v>
      </c>
      <c r="D180" s="269">
        <v>6847</v>
      </c>
      <c r="E180" s="269" t="str">
        <f t="shared" si="6"/>
        <v>הצפון</v>
      </c>
      <c r="F180" s="269">
        <v>5004.0599999999995</v>
      </c>
    </row>
    <row r="181" spans="1:6">
      <c r="A181" t="s">
        <v>352</v>
      </c>
      <c r="B181" s="269">
        <v>288.86450000000002</v>
      </c>
      <c r="C181" s="269">
        <v>0</v>
      </c>
      <c r="D181" s="269">
        <v>216</v>
      </c>
      <c r="E181" s="269" t="str">
        <f t="shared" si="6"/>
        <v>הצפון</v>
      </c>
      <c r="F181" s="269">
        <v>72.864500000000021</v>
      </c>
    </row>
    <row r="182" spans="1:6">
      <c r="A182" t="s">
        <v>353</v>
      </c>
      <c r="B182" s="269">
        <v>8414</v>
      </c>
      <c r="C182" s="269">
        <v>136</v>
      </c>
      <c r="D182" s="269">
        <v>7491</v>
      </c>
      <c r="E182" s="269" t="str">
        <f t="shared" si="6"/>
        <v>הדרום</v>
      </c>
      <c r="F182" s="269">
        <v>787</v>
      </c>
    </row>
    <row r="183" spans="1:6">
      <c r="A183" t="s">
        <v>354</v>
      </c>
      <c r="B183" s="269">
        <v>1559.9069999999999</v>
      </c>
      <c r="C183" s="269">
        <v>358</v>
      </c>
      <c r="D183" s="269">
        <v>728</v>
      </c>
      <c r="E183" s="269" t="str">
        <f t="shared" si="6"/>
        <v>הצפון</v>
      </c>
      <c r="F183" s="269">
        <v>473.90699999999993</v>
      </c>
    </row>
    <row r="184" spans="1:6">
      <c r="A184" t="s">
        <v>355</v>
      </c>
      <c r="B184" s="269">
        <v>1582</v>
      </c>
      <c r="C184" s="269">
        <v>266</v>
      </c>
      <c r="D184" s="269">
        <v>1518</v>
      </c>
      <c r="E184" s="269" t="str">
        <f t="shared" si="6"/>
        <v>הצפון</v>
      </c>
      <c r="F184" s="269">
        <v>-202</v>
      </c>
    </row>
    <row r="185" spans="1:6">
      <c r="A185" t="s">
        <v>356</v>
      </c>
      <c r="B185" s="269">
        <v>380.79</v>
      </c>
      <c r="C185" s="269">
        <v>158</v>
      </c>
      <c r="D185" s="269">
        <v>181</v>
      </c>
      <c r="E185" s="269" t="str">
        <f t="shared" si="6"/>
        <v>הצפון</v>
      </c>
      <c r="F185" s="269">
        <v>41.79000000000002</v>
      </c>
    </row>
    <row r="186" spans="1:6">
      <c r="A186" t="s">
        <v>435</v>
      </c>
      <c r="B186" s="269">
        <v>82260</v>
      </c>
      <c r="C186" s="269">
        <v>10369</v>
      </c>
      <c r="D186" s="269">
        <v>64916</v>
      </c>
      <c r="E186" s="269" t="str">
        <f t="shared" si="6"/>
        <v>הצפון</v>
      </c>
      <c r="F186" s="269">
        <v>6975</v>
      </c>
    </row>
    <row r="187" spans="1:6">
      <c r="A187" t="s">
        <v>357</v>
      </c>
      <c r="B187" s="269">
        <v>2694</v>
      </c>
      <c r="C187" s="269">
        <v>18</v>
      </c>
      <c r="D187" s="269">
        <v>2288</v>
      </c>
      <c r="E187" s="269" t="str">
        <f t="shared" si="6"/>
        <v>אזור יהודה והשומרון</v>
      </c>
      <c r="F187" s="269">
        <v>388</v>
      </c>
    </row>
    <row r="188" spans="1:6">
      <c r="A188" t="s">
        <v>501</v>
      </c>
      <c r="B188" s="269">
        <v>31257</v>
      </c>
      <c r="C188" s="269">
        <v>712</v>
      </c>
      <c r="D188" s="269">
        <v>29021</v>
      </c>
      <c r="E188" s="269" t="str">
        <f t="shared" si="6"/>
        <v>הצפון</v>
      </c>
      <c r="F188" s="269">
        <v>1524</v>
      </c>
    </row>
    <row r="189" spans="1:6">
      <c r="A189" t="s">
        <v>502</v>
      </c>
      <c r="B189" s="269">
        <v>24505.348000000002</v>
      </c>
      <c r="C189" s="269">
        <v>1966</v>
      </c>
      <c r="D189" s="269">
        <v>21582</v>
      </c>
      <c r="E189" s="269" t="str">
        <f t="shared" si="6"/>
        <v>הצפון</v>
      </c>
      <c r="F189" s="269">
        <v>957.34800000000178</v>
      </c>
    </row>
    <row r="190" spans="1:6">
      <c r="A190" t="s">
        <v>503</v>
      </c>
      <c r="B190" s="269">
        <v>60799</v>
      </c>
      <c r="C190" s="269">
        <v>5040</v>
      </c>
      <c r="D190" s="269">
        <v>46978</v>
      </c>
      <c r="E190" s="269" t="str">
        <f t="shared" si="6"/>
        <v>המרכז</v>
      </c>
      <c r="F190" s="269">
        <v>8781</v>
      </c>
    </row>
    <row r="191" spans="1:6">
      <c r="A191" t="s">
        <v>504</v>
      </c>
      <c r="B191" s="269">
        <v>81364</v>
      </c>
      <c r="C191" s="269">
        <v>4904</v>
      </c>
      <c r="D191" s="269">
        <v>75008</v>
      </c>
      <c r="E191" s="269" t="str">
        <f t="shared" si="6"/>
        <v>הצפון</v>
      </c>
      <c r="F191" s="269">
        <v>1452</v>
      </c>
    </row>
    <row r="192" spans="1:6">
      <c r="A192" t="s">
        <v>505</v>
      </c>
      <c r="B192" s="269">
        <v>33524</v>
      </c>
      <c r="C192" s="269">
        <v>448</v>
      </c>
      <c r="D192" s="269">
        <v>26763.5</v>
      </c>
      <c r="E192" s="269" t="str">
        <f t="shared" si="6"/>
        <v>המרכז</v>
      </c>
      <c r="F192" s="269">
        <v>6312.5</v>
      </c>
    </row>
    <row r="193" spans="1:6">
      <c r="A193" t="s">
        <v>358</v>
      </c>
      <c r="B193" s="269">
        <v>4798.6580000000004</v>
      </c>
      <c r="C193" s="269">
        <v>188</v>
      </c>
      <c r="D193" s="269">
        <v>2149</v>
      </c>
      <c r="E193" s="269" t="str">
        <f t="shared" si="6"/>
        <v>חיפה</v>
      </c>
      <c r="F193" s="269">
        <v>2461.6580000000004</v>
      </c>
    </row>
    <row r="194" spans="1:6">
      <c r="A194" t="s">
        <v>436</v>
      </c>
      <c r="B194" s="269">
        <v>93888</v>
      </c>
      <c r="C194" s="269">
        <v>6905</v>
      </c>
      <c r="D194" s="269">
        <v>72243</v>
      </c>
      <c r="E194" s="269" t="str">
        <f t="shared" si="6"/>
        <v>הצפון</v>
      </c>
      <c r="F194" s="269">
        <v>14740</v>
      </c>
    </row>
    <row r="195" spans="1:6">
      <c r="A195" t="s">
        <v>359</v>
      </c>
      <c r="B195" s="269">
        <v>5645.93</v>
      </c>
      <c r="C195" s="269">
        <v>0</v>
      </c>
      <c r="D195" s="269">
        <v>2600</v>
      </c>
      <c r="E195" s="269" t="str">
        <f t="shared" si="6"/>
        <v>הצפון</v>
      </c>
      <c r="F195" s="269">
        <v>3045.9300000000003</v>
      </c>
    </row>
    <row r="196" spans="1:6">
      <c r="A196" t="s">
        <v>506</v>
      </c>
      <c r="B196" s="269">
        <v>4091</v>
      </c>
      <c r="C196" s="269">
        <v>43</v>
      </c>
      <c r="D196" s="269">
        <v>3637</v>
      </c>
      <c r="E196" s="269" t="str">
        <f t="shared" si="6"/>
        <v>אזור יהודה והשומרון</v>
      </c>
      <c r="F196" s="269">
        <v>411</v>
      </c>
    </row>
    <row r="197" spans="1:6">
      <c r="A197" t="s">
        <v>437</v>
      </c>
      <c r="B197" s="269">
        <v>0</v>
      </c>
      <c r="C197" s="269">
        <v>0</v>
      </c>
      <c r="D197" s="269">
        <v>0</v>
      </c>
      <c r="E197" s="269" t="str">
        <f t="shared" si="6"/>
        <v>הדרום</v>
      </c>
      <c r="F197" s="269">
        <v>0</v>
      </c>
    </row>
    <row r="198" spans="1:6">
      <c r="A198" t="s">
        <v>360</v>
      </c>
      <c r="B198" s="269">
        <v>1044.06</v>
      </c>
      <c r="C198" s="269">
        <v>144</v>
      </c>
      <c r="D198" s="269">
        <v>0</v>
      </c>
      <c r="E198" s="269" t="str">
        <f t="shared" si="6"/>
        <v>הדרום</v>
      </c>
      <c r="F198" s="269">
        <v>900.06</v>
      </c>
    </row>
    <row r="199" spans="1:6">
      <c r="A199" t="s">
        <v>361</v>
      </c>
      <c r="B199" s="269">
        <v>338.29700000000003</v>
      </c>
      <c r="C199" s="269">
        <v>15</v>
      </c>
      <c r="D199" s="269">
        <v>263</v>
      </c>
      <c r="E199" s="269" t="str">
        <f t="shared" si="6"/>
        <v>הצפון</v>
      </c>
      <c r="F199" s="269">
        <v>60.297000000000025</v>
      </c>
    </row>
    <row r="200" spans="1:6">
      <c r="A200" t="s">
        <v>362</v>
      </c>
      <c r="B200" s="269">
        <v>1681</v>
      </c>
      <c r="C200" s="269">
        <v>101</v>
      </c>
      <c r="D200" s="269">
        <v>1124</v>
      </c>
      <c r="E200" s="269" t="str">
        <f t="shared" si="6"/>
        <v>הצפון</v>
      </c>
      <c r="F200" s="269">
        <v>456</v>
      </c>
    </row>
    <row r="201" spans="1:6">
      <c r="A201" t="s">
        <v>363</v>
      </c>
      <c r="B201" s="269">
        <v>32495</v>
      </c>
      <c r="C201" s="269">
        <v>5913</v>
      </c>
      <c r="D201" s="269">
        <v>21651</v>
      </c>
      <c r="E201" s="269" t="str">
        <f t="shared" si="6"/>
        <v>חיפה</v>
      </c>
      <c r="F201" s="269">
        <v>4931</v>
      </c>
    </row>
    <row r="202" spans="1:6">
      <c r="A202" t="s">
        <v>364</v>
      </c>
      <c r="B202" s="269">
        <v>1223</v>
      </c>
      <c r="C202" s="269">
        <v>73</v>
      </c>
      <c r="D202" s="269">
        <v>1079</v>
      </c>
      <c r="E202" s="269" t="str">
        <f t="shared" si="6"/>
        <v>המרכז</v>
      </c>
      <c r="F202" s="269">
        <v>71</v>
      </c>
    </row>
    <row r="203" spans="1:6">
      <c r="A203" t="s">
        <v>438</v>
      </c>
      <c r="B203" s="269">
        <v>595046.28899999999</v>
      </c>
      <c r="C203" s="269">
        <v>16310</v>
      </c>
      <c r="D203" s="269">
        <v>499582</v>
      </c>
      <c r="E203" s="269" t="str">
        <f t="shared" si="6"/>
        <v>המרכז</v>
      </c>
      <c r="F203" s="269">
        <v>79154.28899999999</v>
      </c>
    </row>
    <row r="204" spans="1:6">
      <c r="A204" t="s">
        <v>365</v>
      </c>
      <c r="B204" s="269">
        <v>11963</v>
      </c>
      <c r="C204" s="269">
        <v>627</v>
      </c>
      <c r="D204" s="269">
        <v>8556</v>
      </c>
      <c r="E204" s="269" t="str">
        <f t="shared" si="6"/>
        <v>הצפון</v>
      </c>
      <c r="F204" s="269">
        <v>2780</v>
      </c>
    </row>
    <row r="205" spans="1:6">
      <c r="A205" t="s">
        <v>439</v>
      </c>
      <c r="B205" s="269">
        <v>40045.688999999998</v>
      </c>
      <c r="C205" s="269">
        <v>252</v>
      </c>
      <c r="D205" s="269">
        <v>32926</v>
      </c>
      <c r="E205" s="269" t="str">
        <f t="shared" si="6"/>
        <v>אזור יהודה והשומרון</v>
      </c>
      <c r="F205" s="269">
        <v>6867.6889999999985</v>
      </c>
    </row>
    <row r="206" spans="1:6">
      <c r="A206" t="s">
        <v>366</v>
      </c>
      <c r="B206" s="269">
        <v>1016</v>
      </c>
      <c r="C206" s="269">
        <v>43</v>
      </c>
      <c r="D206" s="269">
        <v>622</v>
      </c>
      <c r="E206" s="269" t="str">
        <f t="shared" si="6"/>
        <v>המרכז</v>
      </c>
      <c r="F206" s="269">
        <v>351</v>
      </c>
    </row>
    <row r="207" spans="1:6">
      <c r="A207" t="s">
        <v>440</v>
      </c>
      <c r="B207" s="269">
        <v>3974</v>
      </c>
      <c r="C207" s="269">
        <v>0</v>
      </c>
      <c r="D207" s="269">
        <v>1267</v>
      </c>
      <c r="E207" s="269" t="str">
        <f t="shared" si="6"/>
        <v>המרכז</v>
      </c>
      <c r="F207" s="269">
        <v>2707</v>
      </c>
    </row>
    <row r="208" spans="1:6">
      <c r="A208" t="s">
        <v>367</v>
      </c>
      <c r="B208" s="269">
        <v>738</v>
      </c>
      <c r="C208" s="269">
        <v>231</v>
      </c>
      <c r="D208" s="269">
        <v>269</v>
      </c>
      <c r="E208" s="269" t="str">
        <f t="shared" si="6"/>
        <v>חיפה</v>
      </c>
      <c r="F208" s="269">
        <v>238</v>
      </c>
    </row>
    <row r="209" spans="1:6">
      <c r="A209" t="s">
        <v>368</v>
      </c>
      <c r="B209" s="269">
        <v>0</v>
      </c>
      <c r="C209" s="269">
        <v>0</v>
      </c>
      <c r="D209" s="269">
        <v>0</v>
      </c>
      <c r="E209" s="269" t="str">
        <f t="shared" ref="E209:E232" si="7">VLOOKUP($A209,מחוזות,3,FALSE())</f>
        <v>הצפון</v>
      </c>
      <c r="F209" s="269">
        <v>0</v>
      </c>
    </row>
    <row r="210" spans="1:6">
      <c r="A210" t="s">
        <v>441</v>
      </c>
      <c r="B210" s="269">
        <v>39967</v>
      </c>
      <c r="C210" s="269">
        <v>14074</v>
      </c>
      <c r="D210" s="269">
        <v>20163</v>
      </c>
      <c r="E210" s="269" t="str">
        <f t="shared" si="7"/>
        <v>תל אביב</v>
      </c>
      <c r="F210" s="269">
        <v>5730</v>
      </c>
    </row>
    <row r="211" spans="1:6">
      <c r="A211" t="s">
        <v>369</v>
      </c>
      <c r="B211" s="269">
        <v>3536</v>
      </c>
      <c r="C211" s="269">
        <v>1182</v>
      </c>
      <c r="D211" s="269">
        <v>1595</v>
      </c>
      <c r="E211" s="269" t="str">
        <f t="shared" si="7"/>
        <v>אזור יהודה והשומרון</v>
      </c>
      <c r="F211" s="269">
        <v>759</v>
      </c>
    </row>
    <row r="212" spans="1:6">
      <c r="A212" t="s">
        <v>442</v>
      </c>
      <c r="B212" s="269">
        <v>85811.839999999997</v>
      </c>
      <c r="C212" s="269">
        <v>17087</v>
      </c>
      <c r="D212" s="269">
        <v>65599</v>
      </c>
      <c r="E212" s="269" t="str">
        <f t="shared" si="7"/>
        <v>חיפה</v>
      </c>
      <c r="F212" s="269">
        <v>3125.8399999999965</v>
      </c>
    </row>
    <row r="213" spans="1:6">
      <c r="A213" t="s">
        <v>443</v>
      </c>
      <c r="B213" s="269">
        <v>62004</v>
      </c>
      <c r="C213" s="269">
        <v>1920</v>
      </c>
      <c r="D213" s="269">
        <v>53361</v>
      </c>
      <c r="E213" s="269" t="str">
        <f t="shared" si="7"/>
        <v>חיפה</v>
      </c>
      <c r="F213" s="269">
        <v>6723</v>
      </c>
    </row>
    <row r="214" spans="1:6">
      <c r="A214" t="s">
        <v>370</v>
      </c>
      <c r="B214" s="269">
        <v>27624.441999999999</v>
      </c>
      <c r="C214" s="269">
        <v>2156</v>
      </c>
      <c r="D214" s="269">
        <v>24601</v>
      </c>
      <c r="E214" s="269" t="str">
        <f t="shared" si="7"/>
        <v>חיפה</v>
      </c>
      <c r="F214" s="269">
        <v>867.4419999999991</v>
      </c>
    </row>
    <row r="215" spans="1:6">
      <c r="A215" t="s">
        <v>444</v>
      </c>
      <c r="B215" s="269">
        <v>13932.23</v>
      </c>
      <c r="C215" s="269">
        <v>1459</v>
      </c>
      <c r="D215" s="269">
        <v>10628</v>
      </c>
      <c r="E215" s="269" t="str">
        <f t="shared" si="7"/>
        <v>חיפה</v>
      </c>
      <c r="F215" s="269">
        <v>1845.2299999999996</v>
      </c>
    </row>
    <row r="216" spans="1:6">
      <c r="A216" t="s">
        <v>371</v>
      </c>
      <c r="B216" s="269">
        <v>229</v>
      </c>
      <c r="C216" s="269">
        <v>14</v>
      </c>
      <c r="D216" s="269">
        <v>0</v>
      </c>
      <c r="E216" s="269" t="str">
        <f t="shared" si="7"/>
        <v>ירושלים</v>
      </c>
      <c r="F216" s="269">
        <v>215</v>
      </c>
    </row>
    <row r="217" spans="1:6">
      <c r="A217" t="s">
        <v>445</v>
      </c>
      <c r="B217" s="269">
        <v>16665</v>
      </c>
      <c r="C217" s="269">
        <v>1508</v>
      </c>
      <c r="D217" s="269">
        <v>15735</v>
      </c>
      <c r="E217" s="269" t="str">
        <f t="shared" si="7"/>
        <v>חיפה</v>
      </c>
      <c r="F217" s="269">
        <v>-578</v>
      </c>
    </row>
    <row r="218" spans="1:6">
      <c r="A218" t="s">
        <v>446</v>
      </c>
      <c r="B218" s="269">
        <v>46093</v>
      </c>
      <c r="C218" s="269">
        <v>2151</v>
      </c>
      <c r="D218" s="269">
        <v>38105</v>
      </c>
      <c r="E218" s="269" t="str">
        <f t="shared" si="7"/>
        <v>הדרום</v>
      </c>
      <c r="F218" s="269">
        <v>5837</v>
      </c>
    </row>
    <row r="219" spans="1:6">
      <c r="A219" t="s">
        <v>372</v>
      </c>
      <c r="B219" s="269">
        <v>26886</v>
      </c>
      <c r="C219" s="269">
        <v>176</v>
      </c>
      <c r="D219" s="269">
        <v>25855</v>
      </c>
      <c r="E219" s="269" t="str">
        <f t="shared" si="7"/>
        <v>המרכז</v>
      </c>
      <c r="F219" s="269">
        <v>855</v>
      </c>
    </row>
    <row r="220" spans="1:6">
      <c r="A220" t="s">
        <v>447</v>
      </c>
      <c r="B220" s="269">
        <v>26554.384999999998</v>
      </c>
      <c r="C220" s="269">
        <v>1027</v>
      </c>
      <c r="D220" s="269">
        <v>21706</v>
      </c>
      <c r="E220" s="269" t="str">
        <f t="shared" si="7"/>
        <v>הצפון</v>
      </c>
      <c r="F220" s="269">
        <v>3821.3849999999984</v>
      </c>
    </row>
    <row r="221" spans="1:6">
      <c r="A221" t="s">
        <v>373</v>
      </c>
      <c r="B221" s="269">
        <v>3427</v>
      </c>
      <c r="C221" s="269">
        <v>57</v>
      </c>
      <c r="D221" s="269">
        <v>2985</v>
      </c>
      <c r="E221" s="269" t="str">
        <f t="shared" si="7"/>
        <v>אזור יהודה והשומרון</v>
      </c>
      <c r="F221" s="269">
        <v>385</v>
      </c>
    </row>
    <row r="222" spans="1:6">
      <c r="A222" t="s">
        <v>374</v>
      </c>
      <c r="B222" s="269">
        <v>1487.854</v>
      </c>
      <c r="C222" s="269">
        <v>0</v>
      </c>
      <c r="D222" s="269">
        <v>0</v>
      </c>
      <c r="E222" s="269" t="str">
        <f t="shared" si="7"/>
        <v>הצפון</v>
      </c>
      <c r="F222" s="269">
        <v>1487.854</v>
      </c>
    </row>
    <row r="223" spans="1:6">
      <c r="A223" t="s">
        <v>448</v>
      </c>
      <c r="B223" s="269">
        <v>96008</v>
      </c>
      <c r="C223" s="269">
        <v>8978</v>
      </c>
      <c r="D223" s="269">
        <v>86843</v>
      </c>
      <c r="E223" s="269" t="str">
        <f t="shared" si="7"/>
        <v>המרכז</v>
      </c>
      <c r="F223" s="269">
        <v>187</v>
      </c>
    </row>
    <row r="224" spans="1:6">
      <c r="A224" t="s">
        <v>375</v>
      </c>
      <c r="B224" s="269">
        <v>17532.55</v>
      </c>
      <c r="C224" s="269">
        <v>1664</v>
      </c>
      <c r="D224" s="269">
        <v>16766</v>
      </c>
      <c r="E224" s="269" t="str">
        <f t="shared" si="7"/>
        <v>הצפון</v>
      </c>
      <c r="F224" s="269">
        <v>-897.45000000000073</v>
      </c>
    </row>
    <row r="225" spans="1:6">
      <c r="A225" t="s">
        <v>449</v>
      </c>
      <c r="B225" s="269">
        <v>425135.77</v>
      </c>
      <c r="C225" s="269">
        <v>18245</v>
      </c>
      <c r="D225" s="269">
        <v>393144</v>
      </c>
      <c r="E225" s="269" t="str">
        <f t="shared" si="7"/>
        <v>המרכז</v>
      </c>
      <c r="F225" s="269">
        <v>13746.770000000019</v>
      </c>
    </row>
    <row r="226" spans="1:6">
      <c r="A226" t="s">
        <v>450</v>
      </c>
      <c r="B226" s="269">
        <v>15098</v>
      </c>
      <c r="C226" s="269">
        <v>1945</v>
      </c>
      <c r="D226" s="269">
        <v>7796</v>
      </c>
      <c r="E226" s="269" t="str">
        <f t="shared" si="7"/>
        <v>הדרום</v>
      </c>
      <c r="F226" s="269">
        <v>5357</v>
      </c>
    </row>
    <row r="227" spans="1:6">
      <c r="A227" t="s">
        <v>451</v>
      </c>
      <c r="B227" s="269">
        <v>221752</v>
      </c>
      <c r="C227" s="269">
        <v>26466</v>
      </c>
      <c r="D227" s="269">
        <v>166849</v>
      </c>
      <c r="E227" s="269" t="str">
        <f t="shared" si="7"/>
        <v>המרכז</v>
      </c>
      <c r="F227" s="269">
        <v>28437</v>
      </c>
    </row>
    <row r="228" spans="1:6">
      <c r="A228" t="s">
        <v>376</v>
      </c>
      <c r="B228" s="269">
        <v>7100.51</v>
      </c>
      <c r="C228" s="269">
        <v>0</v>
      </c>
      <c r="D228" s="269">
        <v>1944</v>
      </c>
      <c r="E228" s="269" t="str">
        <f t="shared" si="7"/>
        <v>הצפון</v>
      </c>
      <c r="F228" s="269">
        <v>5156.51</v>
      </c>
    </row>
    <row r="229" spans="1:6">
      <c r="A229" t="s">
        <v>377</v>
      </c>
      <c r="B229" s="269">
        <v>1139.0419999999999</v>
      </c>
      <c r="C229" s="269">
        <v>417</v>
      </c>
      <c r="D229" s="269">
        <v>671</v>
      </c>
      <c r="E229" s="269" t="str">
        <f t="shared" si="7"/>
        <v>חיפה</v>
      </c>
      <c r="F229" s="269">
        <v>51.041999999999916</v>
      </c>
    </row>
    <row r="230" spans="1:6">
      <c r="A230" t="s">
        <v>452</v>
      </c>
      <c r="B230" s="269">
        <v>128205</v>
      </c>
      <c r="C230" s="269">
        <v>12074</v>
      </c>
      <c r="D230" s="269">
        <v>113070</v>
      </c>
      <c r="E230" s="269" t="str">
        <f t="shared" si="7"/>
        <v>המרכז</v>
      </c>
      <c r="F230" s="269">
        <v>3061</v>
      </c>
    </row>
    <row r="231" spans="1:6">
      <c r="A231" t="s">
        <v>453</v>
      </c>
      <c r="B231" s="269">
        <v>323118</v>
      </c>
      <c r="C231" s="269">
        <v>8537</v>
      </c>
      <c r="D231" s="269">
        <v>278514</v>
      </c>
      <c r="E231" s="269" t="str">
        <f t="shared" si="7"/>
        <v>תל אביב</v>
      </c>
      <c r="F231" s="269">
        <v>36067</v>
      </c>
    </row>
    <row r="232" spans="1:6">
      <c r="A232" t="s">
        <v>454</v>
      </c>
      <c r="B232" s="269">
        <v>91229</v>
      </c>
      <c r="C232" s="269">
        <v>701</v>
      </c>
      <c r="D232" s="269">
        <v>83258</v>
      </c>
      <c r="E232" s="269" t="str">
        <f t="shared" si="7"/>
        <v>תל אביב</v>
      </c>
      <c r="F232" s="269">
        <v>7270</v>
      </c>
    </row>
    <row r="233" spans="1:6">
      <c r="A233" t="s">
        <v>378</v>
      </c>
      <c r="B233" s="269">
        <v>30244.525000000001</v>
      </c>
      <c r="C233" s="269">
        <v>2.798</v>
      </c>
      <c r="D233" s="269">
        <v>27621.936000000002</v>
      </c>
      <c r="E233" s="269" t="s">
        <v>248</v>
      </c>
      <c r="F233" s="269">
        <v>2619.7910000000011</v>
      </c>
    </row>
    <row r="234" spans="1:6">
      <c r="A234" t="s">
        <v>379</v>
      </c>
      <c r="B234" s="269">
        <v>6238</v>
      </c>
      <c r="C234" s="269">
        <v>3398</v>
      </c>
      <c r="D234" s="269">
        <v>5298</v>
      </c>
      <c r="E234" s="269" t="str">
        <f t="shared" ref="E234:E251" si="8">VLOOKUP($A234,מחוזות,3,FALSE())</f>
        <v>הצפון</v>
      </c>
      <c r="F234" s="269">
        <v>-2458</v>
      </c>
    </row>
    <row r="235" spans="1:6">
      <c r="A235" t="s">
        <v>507</v>
      </c>
      <c r="B235" s="269">
        <v>45104.06407</v>
      </c>
      <c r="C235" s="269">
        <v>114.1</v>
      </c>
      <c r="D235" s="269">
        <v>44162</v>
      </c>
      <c r="E235" s="269" t="str">
        <f t="shared" si="8"/>
        <v>הדרום</v>
      </c>
      <c r="F235" s="269">
        <v>827.96407000000181</v>
      </c>
    </row>
    <row r="236" spans="1:6">
      <c r="A236" t="s">
        <v>455</v>
      </c>
      <c r="B236" s="269">
        <v>145096.94</v>
      </c>
      <c r="C236" s="269">
        <v>13528</v>
      </c>
      <c r="D236" s="269">
        <v>124639</v>
      </c>
      <c r="E236" s="269" t="str">
        <f t="shared" si="8"/>
        <v>המרכז</v>
      </c>
      <c r="F236" s="269">
        <v>6929.9400000000023</v>
      </c>
    </row>
    <row r="237" spans="1:6">
      <c r="A237" t="s">
        <v>380</v>
      </c>
      <c r="B237" s="269">
        <v>260.89</v>
      </c>
      <c r="C237" s="269">
        <v>1</v>
      </c>
      <c r="D237" s="269">
        <v>188</v>
      </c>
      <c r="E237" s="269" t="str">
        <f t="shared" si="8"/>
        <v>הצפון</v>
      </c>
      <c r="F237" s="269">
        <v>71.889999999999986</v>
      </c>
    </row>
    <row r="238" spans="1:6">
      <c r="A238" t="s">
        <v>381</v>
      </c>
      <c r="B238" s="269">
        <v>2796</v>
      </c>
      <c r="C238" s="269">
        <v>160</v>
      </c>
      <c r="D238" s="269">
        <v>1906</v>
      </c>
      <c r="E238" s="269" t="str">
        <f t="shared" si="8"/>
        <v>הדרום</v>
      </c>
      <c r="F238" s="269">
        <v>730</v>
      </c>
    </row>
    <row r="239" spans="1:6">
      <c r="A239" t="s">
        <v>508</v>
      </c>
      <c r="B239" s="269">
        <v>14862.573</v>
      </c>
      <c r="C239" s="269">
        <v>782</v>
      </c>
      <c r="D239" s="269">
        <v>13284</v>
      </c>
      <c r="E239" s="269" t="str">
        <f t="shared" si="8"/>
        <v>הדרום</v>
      </c>
      <c r="F239" s="269">
        <v>796.57300000000032</v>
      </c>
    </row>
    <row r="240" spans="1:6">
      <c r="A240" t="s">
        <v>456</v>
      </c>
      <c r="B240" s="269">
        <v>39621.330800000003</v>
      </c>
      <c r="C240" s="269">
        <v>16382</v>
      </c>
      <c r="D240" s="269">
        <v>16812</v>
      </c>
      <c r="E240" s="269" t="str">
        <f t="shared" si="8"/>
        <v>הדרום</v>
      </c>
      <c r="F240" s="269">
        <v>6427.3308000000034</v>
      </c>
    </row>
    <row r="241" spans="1:6">
      <c r="A241" t="s">
        <v>382</v>
      </c>
      <c r="B241" s="269">
        <v>15323</v>
      </c>
      <c r="C241" s="269">
        <v>402</v>
      </c>
      <c r="D241" s="269">
        <v>13861</v>
      </c>
      <c r="E241" s="269" t="str">
        <f t="shared" si="8"/>
        <v>המרכז</v>
      </c>
      <c r="F241" s="269">
        <v>1060</v>
      </c>
    </row>
    <row r="242" spans="1:6">
      <c r="A242" t="s">
        <v>509</v>
      </c>
      <c r="B242" s="269">
        <v>33841</v>
      </c>
      <c r="C242" s="269">
        <v>727</v>
      </c>
      <c r="D242" s="269">
        <v>26092</v>
      </c>
      <c r="E242" s="269" t="str">
        <f t="shared" si="8"/>
        <v>אזור יהודה והשומרון</v>
      </c>
      <c r="F242" s="269">
        <v>7022</v>
      </c>
    </row>
    <row r="243" spans="1:6">
      <c r="A243" t="s">
        <v>383</v>
      </c>
      <c r="B243" s="269">
        <v>12381.457</v>
      </c>
      <c r="C243" s="269">
        <v>1315</v>
      </c>
      <c r="D243" s="269">
        <v>10370</v>
      </c>
      <c r="E243" s="269" t="str">
        <f t="shared" si="8"/>
        <v>הצפון</v>
      </c>
      <c r="F243" s="269">
        <v>696.45700000000033</v>
      </c>
    </row>
    <row r="244" spans="1:6">
      <c r="A244" t="s">
        <v>384</v>
      </c>
      <c r="B244" s="269">
        <v>789.529</v>
      </c>
      <c r="C244" s="269">
        <v>7</v>
      </c>
      <c r="D244" s="269">
        <v>971</v>
      </c>
      <c r="E244" s="269" t="str">
        <f t="shared" si="8"/>
        <v>הצפון</v>
      </c>
      <c r="F244" s="269">
        <v>-188.471</v>
      </c>
    </row>
    <row r="245" spans="1:6">
      <c r="A245" t="s">
        <v>510</v>
      </c>
      <c r="B245" s="269">
        <v>17441</v>
      </c>
      <c r="C245" s="269">
        <v>5568</v>
      </c>
      <c r="D245" s="269">
        <v>13801</v>
      </c>
      <c r="E245" s="269" t="str">
        <f t="shared" si="8"/>
        <v>הדרום</v>
      </c>
      <c r="F245" s="269">
        <v>-1928</v>
      </c>
    </row>
    <row r="246" spans="1:6">
      <c r="A246" t="s">
        <v>511</v>
      </c>
      <c r="B246" s="269">
        <v>0</v>
      </c>
      <c r="C246" s="269">
        <v>0</v>
      </c>
      <c r="D246" s="269">
        <v>0</v>
      </c>
      <c r="E246" s="269" t="str">
        <f t="shared" si="8"/>
        <v>הדרום</v>
      </c>
      <c r="F246" s="269">
        <v>0</v>
      </c>
    </row>
    <row r="247" spans="1:6">
      <c r="A247" t="s">
        <v>457</v>
      </c>
      <c r="B247" s="269">
        <v>16361</v>
      </c>
      <c r="C247" s="269">
        <v>3281</v>
      </c>
      <c r="D247" s="269">
        <v>9121</v>
      </c>
      <c r="E247" s="269" t="str">
        <f t="shared" si="8"/>
        <v>הצפון</v>
      </c>
      <c r="F247" s="269">
        <v>3959</v>
      </c>
    </row>
    <row r="248" spans="1:6">
      <c r="A248" t="s">
        <v>458</v>
      </c>
      <c r="B248" s="269">
        <v>2765754.0430000001</v>
      </c>
      <c r="C248" s="269">
        <v>639657</v>
      </c>
      <c r="D248" s="269">
        <v>1993439</v>
      </c>
      <c r="E248" s="269" t="str">
        <f t="shared" si="8"/>
        <v>תל אביב</v>
      </c>
      <c r="F248" s="269">
        <v>132658.04300000006</v>
      </c>
    </row>
    <row r="249" spans="1:6">
      <c r="A249" t="s">
        <v>385</v>
      </c>
      <c r="B249" s="269">
        <v>5862</v>
      </c>
      <c r="C249" s="269">
        <v>0</v>
      </c>
      <c r="D249" s="269">
        <v>5167</v>
      </c>
      <c r="E249" s="269" t="str">
        <f t="shared" si="8"/>
        <v>המרכז</v>
      </c>
      <c r="F249" s="269">
        <v>695</v>
      </c>
    </row>
    <row r="250" spans="1:6">
      <c r="A250" t="s">
        <v>386</v>
      </c>
      <c r="B250" s="269">
        <v>233</v>
      </c>
      <c r="C250" s="269">
        <v>94</v>
      </c>
      <c r="D250" s="269">
        <v>172</v>
      </c>
      <c r="E250" s="269" t="str">
        <f t="shared" si="8"/>
        <v>הדרום</v>
      </c>
      <c r="F250" s="269">
        <v>-33</v>
      </c>
    </row>
    <row r="251" spans="1:6">
      <c r="A251" t="s">
        <v>512</v>
      </c>
      <c r="B251" s="269">
        <v>96324</v>
      </c>
      <c r="C251" s="269">
        <v>2043</v>
      </c>
      <c r="D251" s="269">
        <v>97513</v>
      </c>
      <c r="E251" s="269" t="str">
        <f t="shared" si="8"/>
        <v>הדרום</v>
      </c>
      <c r="F251" s="269">
        <v>-3232</v>
      </c>
    </row>
    <row r="252" spans="1:6">
      <c r="B252" s="270">
        <f>SUM(B2:B251)</f>
        <v>14152870.478254581</v>
      </c>
      <c r="C252" s="270">
        <f>SUM(C2:C251)</f>
        <v>1771542.2556400001</v>
      </c>
      <c r="D252" s="270">
        <f>SUM(D2:D251)</f>
        <v>11407584.879530001</v>
      </c>
      <c r="E252" s="270"/>
      <c r="F252" s="270">
        <f>SUM(F2:F251)</f>
        <v>973743.34308458201</v>
      </c>
    </row>
  </sheetData>
  <autoFilter ref="A1:F252" xr:uid="{00000000-0009-0000-0000-000009000000}">
    <sortState xmlns:xlrd2="http://schemas.microsoft.com/office/spreadsheetml/2017/richdata2" ref="A2:F251">
      <sortCondition ref="A1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59"/>
  <sheetViews>
    <sheetView rightToLeft="1" topLeftCell="A214" workbookViewId="0">
      <selection activeCell="A258" sqref="A258"/>
    </sheetView>
  </sheetViews>
  <sheetFormatPr defaultRowHeight="12.75"/>
  <cols>
    <col min="1" max="1" width="17.5703125" bestFit="1" customWidth="1"/>
    <col min="2" max="2" width="14.85546875" style="269" bestFit="1" customWidth="1"/>
    <col min="3" max="3" width="13.5703125" style="269" bestFit="1" customWidth="1"/>
    <col min="4" max="4" width="19.85546875" style="269" bestFit="1" customWidth="1"/>
    <col min="5" max="5" width="19.85546875" style="269" customWidth="1"/>
    <col min="6" max="6" width="12.5703125" style="269" bestFit="1" customWidth="1"/>
  </cols>
  <sheetData>
    <row r="1" spans="1:6">
      <c r="A1" t="s">
        <v>260</v>
      </c>
      <c r="B1" s="269" t="s">
        <v>261</v>
      </c>
      <c r="C1" s="269" t="s">
        <v>514</v>
      </c>
      <c r="D1" s="269" t="s">
        <v>263</v>
      </c>
      <c r="E1" t="s">
        <v>241</v>
      </c>
      <c r="F1" s="269" t="s">
        <v>515</v>
      </c>
    </row>
    <row r="2" spans="1:6">
      <c r="A2" t="s">
        <v>265</v>
      </c>
      <c r="B2" s="269">
        <v>2022</v>
      </c>
      <c r="C2" s="269">
        <v>386</v>
      </c>
      <c r="D2" s="269">
        <v>1037</v>
      </c>
      <c r="E2" s="269" t="str">
        <f t="shared" ref="E2:E65" si="0">VLOOKUP($A2,מחוזות,3,FALSE)</f>
        <v>ירושלים</v>
      </c>
      <c r="F2" s="269">
        <v>599</v>
      </c>
    </row>
    <row r="3" spans="1:6">
      <c r="A3" t="s">
        <v>266</v>
      </c>
      <c r="B3" s="269">
        <v>1955.2698</v>
      </c>
      <c r="C3" s="269">
        <v>41</v>
      </c>
      <c r="D3" s="269">
        <v>1366</v>
      </c>
      <c r="E3" s="269" t="str">
        <f t="shared" si="0"/>
        <v>הצפון</v>
      </c>
      <c r="F3" s="269">
        <v>548.26980000000003</v>
      </c>
    </row>
    <row r="4" spans="1:6">
      <c r="A4" t="s">
        <v>267</v>
      </c>
      <c r="B4" s="269">
        <v>12332.129000000001</v>
      </c>
      <c r="C4" s="269">
        <v>313</v>
      </c>
      <c r="D4" s="269">
        <v>11558</v>
      </c>
      <c r="E4" s="269" t="str">
        <f t="shared" si="0"/>
        <v>המרכז</v>
      </c>
      <c r="F4" s="269">
        <v>461.12900000000081</v>
      </c>
    </row>
    <row r="5" spans="1:6">
      <c r="A5" t="s">
        <v>387</v>
      </c>
      <c r="B5" s="269">
        <v>14129</v>
      </c>
      <c r="C5" s="269">
        <v>453</v>
      </c>
      <c r="D5" s="269">
        <v>10025</v>
      </c>
      <c r="E5" s="269" t="str">
        <f t="shared" si="0"/>
        <v>חיפה</v>
      </c>
      <c r="F5" s="269">
        <v>3651</v>
      </c>
    </row>
    <row r="6" spans="1:6">
      <c r="A6" t="s">
        <v>388</v>
      </c>
      <c r="B6" s="269">
        <v>15780</v>
      </c>
      <c r="C6" s="269">
        <v>0</v>
      </c>
      <c r="D6" s="269">
        <v>0</v>
      </c>
      <c r="E6" s="269" t="str">
        <f t="shared" si="0"/>
        <v>הדרום</v>
      </c>
      <c r="F6" s="269">
        <v>15780</v>
      </c>
    </row>
    <row r="7" spans="1:6">
      <c r="A7" t="s">
        <v>389</v>
      </c>
      <c r="B7" s="269">
        <v>83811</v>
      </c>
      <c r="C7" s="269">
        <v>15376</v>
      </c>
      <c r="D7" s="269">
        <v>57470</v>
      </c>
      <c r="E7" s="269" t="str">
        <f t="shared" si="0"/>
        <v>תל אביב</v>
      </c>
      <c r="F7" s="269">
        <v>10965</v>
      </c>
    </row>
    <row r="8" spans="1:6">
      <c r="A8" t="s">
        <v>390</v>
      </c>
      <c r="B8" s="269">
        <v>31059</v>
      </c>
      <c r="C8" s="269">
        <v>387</v>
      </c>
      <c r="D8" s="269">
        <v>23893</v>
      </c>
      <c r="E8" s="269" t="str">
        <f t="shared" si="0"/>
        <v>חיפה</v>
      </c>
      <c r="F8" s="269">
        <v>6779</v>
      </c>
    </row>
    <row r="9" spans="1:6">
      <c r="A9" t="s">
        <v>268</v>
      </c>
      <c r="B9" s="269">
        <v>1400</v>
      </c>
      <c r="C9" s="269">
        <v>280</v>
      </c>
      <c r="D9" s="269">
        <v>928</v>
      </c>
      <c r="E9" s="269" t="str">
        <f t="shared" si="0"/>
        <v>אזור יהודה והשומרון</v>
      </c>
      <c r="F9" s="269">
        <v>192</v>
      </c>
    </row>
    <row r="10" spans="1:6">
      <c r="A10" t="s">
        <v>269</v>
      </c>
      <c r="B10" s="269">
        <v>20834</v>
      </c>
      <c r="C10" s="269">
        <v>858</v>
      </c>
      <c r="D10" s="269">
        <v>18824</v>
      </c>
      <c r="E10" s="269" t="str">
        <f t="shared" si="0"/>
        <v>תל אביב</v>
      </c>
      <c r="F10" s="269">
        <v>1152</v>
      </c>
    </row>
    <row r="11" spans="1:6">
      <c r="A11" t="s">
        <v>391</v>
      </c>
      <c r="B11" s="269">
        <v>219248</v>
      </c>
      <c r="C11" s="269">
        <v>15982</v>
      </c>
      <c r="D11" s="269">
        <v>189481</v>
      </c>
      <c r="E11" s="269" t="str">
        <f t="shared" si="0"/>
        <v>הדרום</v>
      </c>
      <c r="F11" s="269">
        <v>13785</v>
      </c>
    </row>
    <row r="12" spans="1:6">
      <c r="A12" t="s">
        <v>270</v>
      </c>
      <c r="B12" s="269">
        <v>3744</v>
      </c>
      <c r="C12" s="269">
        <v>194</v>
      </c>
      <c r="D12" s="269">
        <v>2011</v>
      </c>
      <c r="E12" s="269" t="str">
        <f t="shared" si="0"/>
        <v>הצפון</v>
      </c>
      <c r="F12" s="269">
        <v>1539</v>
      </c>
    </row>
    <row r="13" spans="1:6">
      <c r="A13" t="s">
        <v>459</v>
      </c>
      <c r="B13" s="269">
        <v>364</v>
      </c>
      <c r="C13" s="269">
        <v>0</v>
      </c>
      <c r="D13" s="269">
        <v>256</v>
      </c>
      <c r="E13" s="269" t="str">
        <f t="shared" si="0"/>
        <v>הצפון</v>
      </c>
      <c r="F13" s="269">
        <v>108</v>
      </c>
    </row>
    <row r="14" spans="1:6">
      <c r="A14" t="s">
        <v>460</v>
      </c>
      <c r="B14" s="269">
        <v>3384.529</v>
      </c>
      <c r="C14" s="269">
        <v>47</v>
      </c>
      <c r="D14" s="269">
        <v>3328</v>
      </c>
      <c r="E14" s="269" t="str">
        <f t="shared" si="0"/>
        <v>הדרום</v>
      </c>
      <c r="F14" s="269">
        <v>9.5289999999999964</v>
      </c>
    </row>
    <row r="15" spans="1:6">
      <c r="A15" t="s">
        <v>461</v>
      </c>
      <c r="B15" s="269">
        <v>192</v>
      </c>
      <c r="C15" s="269">
        <v>116</v>
      </c>
      <c r="D15" s="269">
        <v>137</v>
      </c>
      <c r="E15" s="269" t="str">
        <f t="shared" si="0"/>
        <v>חיפה</v>
      </c>
      <c r="F15" s="269">
        <v>-61</v>
      </c>
    </row>
    <row r="16" spans="1:6">
      <c r="A16" t="s">
        <v>271</v>
      </c>
      <c r="B16" s="269">
        <v>216.36</v>
      </c>
      <c r="C16" s="269">
        <v>13</v>
      </c>
      <c r="D16" s="269">
        <v>209</v>
      </c>
      <c r="E16" s="269" t="str">
        <f t="shared" si="0"/>
        <v>המרכז</v>
      </c>
      <c r="F16" s="269">
        <v>-5.6399999999999864</v>
      </c>
    </row>
    <row r="17" spans="1:6">
      <c r="A17" t="s">
        <v>392</v>
      </c>
      <c r="B17" s="269">
        <v>14958</v>
      </c>
      <c r="C17" s="269">
        <v>2352</v>
      </c>
      <c r="D17" s="269">
        <v>9590</v>
      </c>
      <c r="E17" s="269" t="str">
        <f t="shared" si="0"/>
        <v>המרכז</v>
      </c>
      <c r="F17" s="269">
        <v>3016</v>
      </c>
    </row>
    <row r="18" spans="1:6">
      <c r="A18" t="s">
        <v>272</v>
      </c>
      <c r="B18" s="269">
        <v>3533.4650000000001</v>
      </c>
      <c r="C18" s="269">
        <v>55</v>
      </c>
      <c r="D18" s="269">
        <v>3061.4</v>
      </c>
      <c r="E18" s="269" t="str">
        <f t="shared" si="0"/>
        <v>אזור יהודה והשומרון</v>
      </c>
      <c r="F18" s="269">
        <v>417.06500000000005</v>
      </c>
    </row>
    <row r="19" spans="1:6">
      <c r="A19" t="s">
        <v>273</v>
      </c>
      <c r="B19" s="269">
        <v>2265</v>
      </c>
      <c r="C19" s="269">
        <v>484</v>
      </c>
      <c r="D19" s="269">
        <v>1437</v>
      </c>
      <c r="E19" s="269" t="str">
        <f t="shared" si="0"/>
        <v>אזור יהודה והשומרון</v>
      </c>
      <c r="F19" s="269">
        <v>344</v>
      </c>
    </row>
    <row r="20" spans="1:6">
      <c r="A20" t="s">
        <v>274</v>
      </c>
      <c r="B20" s="269">
        <v>-1159</v>
      </c>
      <c r="C20" s="269">
        <v>27</v>
      </c>
      <c r="D20" s="269">
        <v>4702</v>
      </c>
      <c r="E20" s="269" t="str">
        <f t="shared" si="0"/>
        <v>הצפון</v>
      </c>
      <c r="F20" s="269">
        <v>-5888</v>
      </c>
    </row>
    <row r="21" spans="1:6">
      <c r="A21" t="s">
        <v>275</v>
      </c>
      <c r="B21" s="269">
        <v>2394</v>
      </c>
      <c r="C21" s="269">
        <v>56</v>
      </c>
      <c r="D21" s="269">
        <v>1798</v>
      </c>
      <c r="E21" s="269" t="str">
        <f t="shared" si="0"/>
        <v>אזור יהודה והשומרון</v>
      </c>
      <c r="F21" s="269">
        <v>540</v>
      </c>
    </row>
    <row r="22" spans="1:6">
      <c r="A22" t="s">
        <v>393</v>
      </c>
      <c r="B22" s="269">
        <v>22157</v>
      </c>
      <c r="C22" s="269">
        <v>2786</v>
      </c>
      <c r="D22" s="269">
        <v>17635</v>
      </c>
      <c r="E22" s="269" t="str">
        <f t="shared" si="0"/>
        <v>אזור יהודה והשומרון</v>
      </c>
      <c r="F22" s="269">
        <v>1736</v>
      </c>
    </row>
    <row r="23" spans="1:6">
      <c r="A23" t="s">
        <v>394</v>
      </c>
      <c r="B23" s="269">
        <v>495075</v>
      </c>
      <c r="C23" s="269">
        <v>21288</v>
      </c>
      <c r="D23" s="269">
        <v>445300</v>
      </c>
      <c r="E23" s="269" t="str">
        <f t="shared" si="0"/>
        <v>הדרום</v>
      </c>
      <c r="F23" s="269">
        <v>28487</v>
      </c>
    </row>
    <row r="24" spans="1:6">
      <c r="A24" t="s">
        <v>462</v>
      </c>
      <c r="B24" s="269">
        <v>15133</v>
      </c>
      <c r="C24" s="269">
        <v>0</v>
      </c>
      <c r="D24" s="269">
        <v>16341</v>
      </c>
      <c r="E24" s="269" t="str">
        <f t="shared" si="0"/>
        <v>הדרום</v>
      </c>
      <c r="F24" s="269">
        <v>-1208</v>
      </c>
    </row>
    <row r="25" spans="1:6">
      <c r="A25" t="s">
        <v>395</v>
      </c>
      <c r="B25" s="269">
        <v>280558</v>
      </c>
      <c r="C25" s="269">
        <v>11537</v>
      </c>
      <c r="D25" s="269">
        <v>226634</v>
      </c>
      <c r="E25" s="269" t="str">
        <f t="shared" si="0"/>
        <v>הדרום</v>
      </c>
      <c r="F25" s="269">
        <v>42387</v>
      </c>
    </row>
    <row r="26" spans="1:6">
      <c r="A26" t="s">
        <v>396</v>
      </c>
      <c r="B26" s="269">
        <v>9792</v>
      </c>
      <c r="C26" s="269">
        <v>1386</v>
      </c>
      <c r="D26" s="269">
        <v>6739</v>
      </c>
      <c r="E26" s="269" t="str">
        <f t="shared" si="0"/>
        <v>חיפה</v>
      </c>
      <c r="F26" s="269">
        <v>1667</v>
      </c>
    </row>
    <row r="27" spans="1:6">
      <c r="A27" t="s">
        <v>463</v>
      </c>
      <c r="B27" s="269">
        <v>121612</v>
      </c>
      <c r="C27" s="269">
        <v>6404</v>
      </c>
      <c r="D27" s="269">
        <v>101970</v>
      </c>
      <c r="E27" s="269" t="str">
        <f t="shared" si="0"/>
        <v>הדרום</v>
      </c>
      <c r="F27" s="269">
        <v>13238</v>
      </c>
    </row>
    <row r="28" spans="1:6">
      <c r="A28" t="s">
        <v>276</v>
      </c>
      <c r="B28" s="269">
        <v>51035</v>
      </c>
      <c r="C28" s="269">
        <v>2753</v>
      </c>
      <c r="D28" s="269">
        <v>44042</v>
      </c>
      <c r="E28" s="269" t="str">
        <f t="shared" si="0"/>
        <v>המרכז</v>
      </c>
      <c r="F28" s="269">
        <v>4240</v>
      </c>
    </row>
    <row r="29" spans="1:6">
      <c r="A29" t="s">
        <v>397</v>
      </c>
      <c r="B29" s="269">
        <v>497684.70601000002</v>
      </c>
      <c r="C29" s="269">
        <v>131895</v>
      </c>
      <c r="D29" s="269">
        <v>414425</v>
      </c>
      <c r="E29" s="269" t="str">
        <f t="shared" si="0"/>
        <v>הדרום</v>
      </c>
      <c r="F29" s="269">
        <v>-48635.293989999976</v>
      </c>
    </row>
    <row r="30" spans="1:6">
      <c r="A30" t="s">
        <v>464</v>
      </c>
      <c r="B30" s="269">
        <v>743.11400000000003</v>
      </c>
      <c r="C30" s="269">
        <v>0</v>
      </c>
      <c r="D30" s="269">
        <v>543</v>
      </c>
      <c r="E30" s="269" t="str">
        <f t="shared" si="0"/>
        <v>הצפון</v>
      </c>
      <c r="F30" s="269">
        <v>200.11400000000003</v>
      </c>
    </row>
    <row r="31" spans="1:6">
      <c r="A31" t="s">
        <v>277</v>
      </c>
      <c r="B31" s="269">
        <v>1099</v>
      </c>
      <c r="C31" s="269">
        <v>29</v>
      </c>
      <c r="D31" s="269">
        <v>816</v>
      </c>
      <c r="E31" s="269" t="str">
        <f t="shared" si="0"/>
        <v>הצפון</v>
      </c>
      <c r="F31" s="269">
        <v>254</v>
      </c>
    </row>
    <row r="32" spans="1:6">
      <c r="A32" t="s">
        <v>278</v>
      </c>
      <c r="B32" s="269">
        <v>1286.36076</v>
      </c>
      <c r="C32" s="269">
        <v>0</v>
      </c>
      <c r="D32" s="269">
        <v>1076</v>
      </c>
      <c r="E32" s="269" t="str">
        <f t="shared" si="0"/>
        <v>הצפון</v>
      </c>
      <c r="F32" s="269">
        <v>210.36076000000003</v>
      </c>
    </row>
    <row r="33" spans="1:6">
      <c r="A33" t="s">
        <v>279</v>
      </c>
      <c r="B33" s="269">
        <v>313</v>
      </c>
      <c r="C33" s="269">
        <v>24</v>
      </c>
      <c r="D33" s="269">
        <v>232</v>
      </c>
      <c r="E33" s="269" t="str">
        <f t="shared" si="0"/>
        <v>הצפון</v>
      </c>
      <c r="F33" s="269">
        <v>57</v>
      </c>
    </row>
    <row r="34" spans="1:6">
      <c r="A34" t="s">
        <v>280</v>
      </c>
      <c r="B34" s="269">
        <v>620</v>
      </c>
      <c r="C34" s="269">
        <v>60</v>
      </c>
      <c r="D34" s="269">
        <v>511</v>
      </c>
      <c r="E34" s="269" t="str">
        <f t="shared" si="0"/>
        <v>אזור יהודה והשומרון</v>
      </c>
      <c r="F34" s="269">
        <v>49</v>
      </c>
    </row>
    <row r="35" spans="1:6">
      <c r="A35" t="s">
        <v>281</v>
      </c>
      <c r="B35" s="269">
        <v>492</v>
      </c>
      <c r="C35" s="269">
        <v>61</v>
      </c>
      <c r="D35" s="269">
        <v>235</v>
      </c>
      <c r="E35" s="269" t="str">
        <f t="shared" si="0"/>
        <v>אזור יהודה והשומרון</v>
      </c>
      <c r="F35" s="269">
        <v>196</v>
      </c>
    </row>
    <row r="36" spans="1:6">
      <c r="A36" t="s">
        <v>282</v>
      </c>
      <c r="B36" s="269">
        <v>2791.7275</v>
      </c>
      <c r="C36" s="269">
        <v>78</v>
      </c>
      <c r="D36" s="269">
        <v>1963</v>
      </c>
      <c r="E36" s="269" t="str">
        <f t="shared" si="0"/>
        <v>הצפון</v>
      </c>
      <c r="F36" s="269">
        <v>750.72749999999996</v>
      </c>
    </row>
    <row r="37" spans="1:6">
      <c r="A37" t="s">
        <v>283</v>
      </c>
      <c r="B37" s="269">
        <v>11688</v>
      </c>
      <c r="C37" s="269">
        <v>264</v>
      </c>
      <c r="D37" s="269">
        <v>10945</v>
      </c>
      <c r="E37" s="269" t="str">
        <f t="shared" si="0"/>
        <v>המרכז</v>
      </c>
      <c r="F37" s="269">
        <v>479</v>
      </c>
    </row>
    <row r="38" spans="1:6">
      <c r="A38" t="s">
        <v>398</v>
      </c>
      <c r="B38" s="269">
        <v>22329.4257</v>
      </c>
      <c r="C38" s="269">
        <v>0</v>
      </c>
      <c r="D38" s="269">
        <v>16405</v>
      </c>
      <c r="E38" s="269" t="str">
        <f t="shared" si="0"/>
        <v>הצפון</v>
      </c>
      <c r="F38" s="269">
        <v>5924.4256999999998</v>
      </c>
    </row>
    <row r="39" spans="1:6">
      <c r="A39" t="s">
        <v>399</v>
      </c>
      <c r="B39" s="269">
        <v>88520</v>
      </c>
      <c r="C39" s="269">
        <v>8095</v>
      </c>
      <c r="D39" s="269">
        <v>74455</v>
      </c>
      <c r="E39" s="269" t="str">
        <f t="shared" si="0"/>
        <v>ירושלים</v>
      </c>
      <c r="F39" s="269">
        <v>5970</v>
      </c>
    </row>
    <row r="40" spans="1:6">
      <c r="A40" t="s">
        <v>400</v>
      </c>
      <c r="B40" s="269">
        <v>7598.6320000000096</v>
      </c>
      <c r="C40" s="269">
        <v>2149</v>
      </c>
      <c r="D40" s="269">
        <v>5811</v>
      </c>
      <c r="E40" s="269" t="str">
        <f t="shared" si="0"/>
        <v>אזור יהודה והשומרון</v>
      </c>
      <c r="F40" s="269">
        <v>-361.36799999999039</v>
      </c>
    </row>
    <row r="41" spans="1:6">
      <c r="A41" t="s">
        <v>401</v>
      </c>
      <c r="B41" s="269">
        <v>247252</v>
      </c>
      <c r="C41" s="269">
        <v>177432</v>
      </c>
      <c r="D41" s="269">
        <v>199417</v>
      </c>
      <c r="E41" s="269" t="str">
        <f t="shared" si="0"/>
        <v>תל אביב</v>
      </c>
      <c r="F41" s="269">
        <v>-129597</v>
      </c>
    </row>
    <row r="42" spans="1:6">
      <c r="A42" t="s">
        <v>284</v>
      </c>
      <c r="B42" s="269">
        <v>1426.3199</v>
      </c>
      <c r="C42" s="269">
        <v>227</v>
      </c>
      <c r="D42" s="269">
        <v>489</v>
      </c>
      <c r="E42" s="269" t="str">
        <f t="shared" si="0"/>
        <v>המרכז</v>
      </c>
      <c r="F42" s="269">
        <v>710.31989999999996</v>
      </c>
    </row>
    <row r="43" spans="1:6">
      <c r="A43" t="s">
        <v>465</v>
      </c>
      <c r="B43" s="269">
        <v>27026.6</v>
      </c>
      <c r="C43" s="269">
        <v>353</v>
      </c>
      <c r="D43" s="269">
        <v>25339.200000000001</v>
      </c>
      <c r="E43" s="269" t="str">
        <f t="shared" si="0"/>
        <v>הדרום</v>
      </c>
      <c r="F43" s="269">
        <v>1334.3999999999978</v>
      </c>
    </row>
    <row r="44" spans="1:6">
      <c r="A44" t="s">
        <v>285</v>
      </c>
      <c r="B44" s="269">
        <v>9290</v>
      </c>
      <c r="C44" s="269">
        <v>1011</v>
      </c>
      <c r="D44" s="269">
        <v>8184</v>
      </c>
      <c r="E44" s="269" t="str">
        <f t="shared" si="0"/>
        <v>חיפה</v>
      </c>
      <c r="F44" s="269">
        <v>95</v>
      </c>
    </row>
    <row r="45" spans="1:6">
      <c r="A45" t="s">
        <v>286</v>
      </c>
      <c r="B45" s="269">
        <v>554.42300000000205</v>
      </c>
      <c r="C45" s="269">
        <v>0</v>
      </c>
      <c r="D45" s="269">
        <v>334</v>
      </c>
      <c r="E45" s="269" t="str">
        <f t="shared" si="0"/>
        <v>חיפה</v>
      </c>
      <c r="F45" s="269">
        <v>220.42300000000205</v>
      </c>
    </row>
    <row r="46" spans="1:6">
      <c r="A46" t="s">
        <v>287</v>
      </c>
      <c r="B46" s="269">
        <v>537</v>
      </c>
      <c r="C46" s="269">
        <v>53</v>
      </c>
      <c r="D46" s="269">
        <v>621</v>
      </c>
      <c r="E46" s="269" t="str">
        <f t="shared" si="0"/>
        <v>הצפון</v>
      </c>
      <c r="F46" s="269">
        <v>-137</v>
      </c>
    </row>
    <row r="47" spans="1:6">
      <c r="A47" t="s">
        <v>288</v>
      </c>
      <c r="B47" s="269">
        <v>3388.3806</v>
      </c>
      <c r="C47" s="269">
        <v>177</v>
      </c>
      <c r="D47" s="269">
        <v>2336</v>
      </c>
      <c r="E47" s="269" t="str">
        <f t="shared" si="0"/>
        <v>הצפון</v>
      </c>
      <c r="F47" s="269">
        <v>875.38059999999996</v>
      </c>
    </row>
    <row r="48" spans="1:6">
      <c r="A48" t="s">
        <v>466</v>
      </c>
      <c r="B48" s="269">
        <v>29657.023229999999</v>
      </c>
      <c r="C48" s="269">
        <v>48</v>
      </c>
      <c r="D48" s="269">
        <v>28883</v>
      </c>
      <c r="E48" s="269" t="str">
        <f t="shared" si="0"/>
        <v>המרכז</v>
      </c>
      <c r="F48" s="269">
        <v>726.02322999999888</v>
      </c>
    </row>
    <row r="49" spans="1:6">
      <c r="A49" t="s">
        <v>402</v>
      </c>
      <c r="B49" s="269">
        <v>167343</v>
      </c>
      <c r="C49" s="269">
        <v>70186</v>
      </c>
      <c r="D49" s="269">
        <v>113371</v>
      </c>
      <c r="E49" s="269" t="str">
        <f t="shared" si="0"/>
        <v>תל אביב</v>
      </c>
      <c r="F49" s="269">
        <v>-16214</v>
      </c>
    </row>
    <row r="50" spans="1:6">
      <c r="A50" t="s">
        <v>289</v>
      </c>
      <c r="B50" s="269">
        <v>0</v>
      </c>
      <c r="C50" s="269">
        <v>0</v>
      </c>
      <c r="D50" s="269">
        <v>0</v>
      </c>
      <c r="E50" s="269" t="str">
        <f t="shared" si="0"/>
        <v>הצפון</v>
      </c>
      <c r="F50" s="269">
        <v>0</v>
      </c>
    </row>
    <row r="51" spans="1:6">
      <c r="A51" t="s">
        <v>516</v>
      </c>
      <c r="B51" s="269">
        <v>2013.88</v>
      </c>
      <c r="C51" s="269">
        <v>0</v>
      </c>
      <c r="D51" s="269">
        <v>1517</v>
      </c>
      <c r="E51" s="269" t="str">
        <f t="shared" si="0"/>
        <v>הצפון</v>
      </c>
      <c r="F51" s="269">
        <v>496.88000000000011</v>
      </c>
    </row>
    <row r="52" spans="1:6">
      <c r="A52" t="s">
        <v>290</v>
      </c>
      <c r="B52" s="269">
        <v>1225.76</v>
      </c>
      <c r="C52" s="269">
        <v>25</v>
      </c>
      <c r="D52" s="269">
        <v>1023</v>
      </c>
      <c r="E52" s="269" t="str">
        <f t="shared" si="0"/>
        <v>המרכז</v>
      </c>
      <c r="F52" s="269">
        <v>177.76</v>
      </c>
    </row>
    <row r="53" spans="1:6">
      <c r="A53" t="s">
        <v>291</v>
      </c>
      <c r="B53" s="269">
        <v>588</v>
      </c>
      <c r="C53" s="269">
        <v>0</v>
      </c>
      <c r="D53" s="269">
        <v>187</v>
      </c>
      <c r="E53" s="269" t="str">
        <f t="shared" si="0"/>
        <v>חיפה</v>
      </c>
      <c r="F53" s="269">
        <v>401</v>
      </c>
    </row>
    <row r="54" spans="1:6">
      <c r="A54" t="s">
        <v>292</v>
      </c>
      <c r="B54" s="269">
        <v>724.34439999999995</v>
      </c>
      <c r="C54" s="269">
        <v>0</v>
      </c>
      <c r="D54" s="269">
        <v>578</v>
      </c>
      <c r="E54" s="269" t="str">
        <f t="shared" si="0"/>
        <v>הצפון</v>
      </c>
      <c r="F54" s="269">
        <v>146.34439999999995</v>
      </c>
    </row>
    <row r="55" spans="1:6">
      <c r="A55" t="s">
        <v>293</v>
      </c>
      <c r="B55" s="269">
        <v>3677</v>
      </c>
      <c r="C55" s="269">
        <v>1</v>
      </c>
      <c r="D55" s="269">
        <v>2731</v>
      </c>
      <c r="E55" s="269" t="str">
        <f t="shared" si="0"/>
        <v>חיפה</v>
      </c>
      <c r="F55" s="269">
        <v>945</v>
      </c>
    </row>
    <row r="56" spans="1:6">
      <c r="A56" t="s">
        <v>294</v>
      </c>
      <c r="B56" s="269">
        <v>6945.2740000000003</v>
      </c>
      <c r="C56" s="269">
        <v>0</v>
      </c>
      <c r="D56" s="269">
        <v>3181.2213700000002</v>
      </c>
      <c r="E56" s="269" t="str">
        <f t="shared" si="0"/>
        <v>אזור יהודה והשומרון</v>
      </c>
      <c r="F56" s="269">
        <v>3764.0526300000001</v>
      </c>
    </row>
    <row r="57" spans="1:6">
      <c r="A57" t="s">
        <v>403</v>
      </c>
      <c r="B57" s="269">
        <v>21262.39</v>
      </c>
      <c r="C57" s="269">
        <v>1047</v>
      </c>
      <c r="D57" s="269">
        <v>18405</v>
      </c>
      <c r="E57" s="269" t="str">
        <f t="shared" si="0"/>
        <v>המרכז</v>
      </c>
      <c r="F57" s="269">
        <v>1810.3899999999994</v>
      </c>
    </row>
    <row r="58" spans="1:6">
      <c r="A58" t="s">
        <v>404</v>
      </c>
      <c r="B58" s="269">
        <v>77940</v>
      </c>
      <c r="C58" s="269">
        <v>7397</v>
      </c>
      <c r="D58" s="269">
        <v>65903</v>
      </c>
      <c r="E58" s="269" t="str">
        <f t="shared" si="0"/>
        <v>תל אביב</v>
      </c>
      <c r="F58" s="269">
        <v>4640</v>
      </c>
    </row>
    <row r="59" spans="1:6">
      <c r="A59" t="s">
        <v>295</v>
      </c>
      <c r="B59" s="269">
        <v>13147.291999999999</v>
      </c>
      <c r="C59" s="269">
        <v>1833</v>
      </c>
      <c r="D59" s="269">
        <v>10522</v>
      </c>
      <c r="E59" s="269" t="str">
        <f t="shared" si="0"/>
        <v>המרכז</v>
      </c>
      <c r="F59" s="269">
        <v>792.29199999999946</v>
      </c>
    </row>
    <row r="60" spans="1:6">
      <c r="A60" t="s">
        <v>467</v>
      </c>
      <c r="B60" s="269">
        <v>3679</v>
      </c>
      <c r="C60" s="269">
        <v>82</v>
      </c>
      <c r="D60" s="269">
        <v>3334</v>
      </c>
      <c r="E60" s="269" t="str">
        <f t="shared" si="0"/>
        <v>המרכז</v>
      </c>
      <c r="F60" s="269">
        <v>263</v>
      </c>
    </row>
    <row r="61" spans="1:6">
      <c r="A61" t="s">
        <v>468</v>
      </c>
      <c r="B61" s="269">
        <v>25493.064999999999</v>
      </c>
      <c r="C61" s="269">
        <v>236</v>
      </c>
      <c r="D61" s="269">
        <v>23298</v>
      </c>
      <c r="E61" s="269" t="str">
        <f t="shared" si="0"/>
        <v>הצפון</v>
      </c>
      <c r="F61" s="269">
        <v>1959.0649999999987</v>
      </c>
    </row>
    <row r="62" spans="1:6">
      <c r="A62" t="s">
        <v>469</v>
      </c>
      <c r="B62" s="269">
        <v>5472</v>
      </c>
      <c r="C62" s="269">
        <v>214</v>
      </c>
      <c r="D62" s="269">
        <v>4692</v>
      </c>
      <c r="E62" s="269" t="str">
        <f t="shared" si="0"/>
        <v>אזור יהודה והשומרון</v>
      </c>
      <c r="F62" s="269">
        <v>566</v>
      </c>
    </row>
    <row r="63" spans="1:6">
      <c r="A63" t="s">
        <v>470</v>
      </c>
      <c r="B63" s="269">
        <v>59585</v>
      </c>
      <c r="C63" s="269">
        <v>558</v>
      </c>
      <c r="D63" s="269">
        <v>52844</v>
      </c>
      <c r="E63" s="269" t="str">
        <f t="shared" si="0"/>
        <v>המרכז</v>
      </c>
      <c r="F63" s="269">
        <v>6183</v>
      </c>
    </row>
    <row r="64" spans="1:6">
      <c r="A64" t="s">
        <v>296</v>
      </c>
      <c r="B64" s="269">
        <v>15245</v>
      </c>
      <c r="C64" s="269">
        <v>554</v>
      </c>
      <c r="D64" s="269">
        <v>14556</v>
      </c>
      <c r="E64" s="269" t="str">
        <f t="shared" si="0"/>
        <v>המרכז</v>
      </c>
      <c r="F64" s="269">
        <v>135</v>
      </c>
    </row>
    <row r="65" spans="1:6">
      <c r="A65" t="s">
        <v>471</v>
      </c>
      <c r="B65" s="269">
        <v>14407</v>
      </c>
      <c r="C65" s="269">
        <v>218</v>
      </c>
      <c r="D65" s="269">
        <v>13759</v>
      </c>
      <c r="E65" s="269" t="str">
        <f t="shared" si="0"/>
        <v>המרכז</v>
      </c>
      <c r="F65" s="269">
        <v>430</v>
      </c>
    </row>
    <row r="66" spans="1:6">
      <c r="A66" t="s">
        <v>297</v>
      </c>
      <c r="B66" s="269">
        <v>2650.45</v>
      </c>
      <c r="C66" s="269">
        <v>181</v>
      </c>
      <c r="D66" s="269">
        <v>3125</v>
      </c>
      <c r="E66" s="269" t="str">
        <f t="shared" ref="E66:E129" si="1">VLOOKUP($A66,מחוזות,3,FALSE)</f>
        <v>המרכז</v>
      </c>
      <c r="F66" s="269">
        <v>-655.55000000000018</v>
      </c>
    </row>
    <row r="67" spans="1:6">
      <c r="A67" t="s">
        <v>298</v>
      </c>
      <c r="B67" s="269">
        <v>3778</v>
      </c>
      <c r="C67" s="269">
        <v>302</v>
      </c>
      <c r="D67" s="269">
        <v>2442</v>
      </c>
      <c r="E67" s="269" t="str">
        <f t="shared" si="1"/>
        <v>חיפה</v>
      </c>
      <c r="F67" s="269">
        <v>1034</v>
      </c>
    </row>
    <row r="68" spans="1:6">
      <c r="A68" t="s">
        <v>299</v>
      </c>
      <c r="B68" s="269">
        <v>1678.9079999999999</v>
      </c>
      <c r="C68" s="269">
        <v>22</v>
      </c>
      <c r="D68" s="269">
        <v>1327</v>
      </c>
      <c r="E68" s="269" t="str">
        <f t="shared" si="1"/>
        <v>הצפון</v>
      </c>
      <c r="F68" s="269">
        <v>329.9079999999999</v>
      </c>
    </row>
    <row r="69" spans="1:6">
      <c r="A69" t="s">
        <v>300</v>
      </c>
      <c r="B69" s="269">
        <v>1536.4459999999999</v>
      </c>
      <c r="C69" s="269">
        <v>14</v>
      </c>
      <c r="D69" s="269">
        <v>844</v>
      </c>
      <c r="E69" s="269" t="str">
        <f t="shared" si="1"/>
        <v>הצפון</v>
      </c>
      <c r="F69" s="269">
        <v>678.44599999999991</v>
      </c>
    </row>
    <row r="70" spans="1:6">
      <c r="A70" t="s">
        <v>301</v>
      </c>
      <c r="B70" s="269">
        <v>1960.855</v>
      </c>
      <c r="C70" s="269">
        <v>17</v>
      </c>
      <c r="D70" s="269">
        <v>1415</v>
      </c>
      <c r="E70" s="269" t="str">
        <f t="shared" si="1"/>
        <v>הצפון</v>
      </c>
      <c r="F70" s="269">
        <v>528.85500000000002</v>
      </c>
    </row>
    <row r="71" spans="1:6">
      <c r="A71" t="s">
        <v>405</v>
      </c>
      <c r="B71" s="269">
        <v>79108</v>
      </c>
      <c r="C71" s="269">
        <v>2342</v>
      </c>
      <c r="D71" s="269">
        <v>73662</v>
      </c>
      <c r="E71" s="269" t="str">
        <f t="shared" si="1"/>
        <v>הדרום</v>
      </c>
      <c r="F71" s="269">
        <v>3104</v>
      </c>
    </row>
    <row r="72" spans="1:6">
      <c r="A72" t="s">
        <v>472</v>
      </c>
      <c r="B72" s="269">
        <v>53767</v>
      </c>
      <c r="C72" s="269">
        <v>1533</v>
      </c>
      <c r="D72" s="269">
        <v>45835</v>
      </c>
      <c r="E72" s="269" t="str">
        <f t="shared" si="1"/>
        <v>המרכז</v>
      </c>
      <c r="F72" s="269">
        <v>6399</v>
      </c>
    </row>
    <row r="73" spans="1:6">
      <c r="A73" t="s">
        <v>473</v>
      </c>
      <c r="B73" s="269">
        <v>22837.759999999998</v>
      </c>
      <c r="C73" s="269">
        <v>386</v>
      </c>
      <c r="D73" s="269">
        <v>18720</v>
      </c>
      <c r="E73" s="269" t="str">
        <f t="shared" si="1"/>
        <v>הצפון</v>
      </c>
      <c r="F73" s="269">
        <v>3731.7599999999984</v>
      </c>
    </row>
    <row r="74" spans="1:6">
      <c r="A74" t="s">
        <v>474</v>
      </c>
      <c r="B74" s="269">
        <v>35394</v>
      </c>
      <c r="C74" s="269">
        <v>894</v>
      </c>
      <c r="D74" s="269">
        <v>33488</v>
      </c>
      <c r="E74" s="269" t="str">
        <f t="shared" si="1"/>
        <v>הצפון</v>
      </c>
      <c r="F74" s="269">
        <v>1012</v>
      </c>
    </row>
    <row r="75" spans="1:6">
      <c r="A75" t="s">
        <v>475</v>
      </c>
      <c r="B75" s="269">
        <v>20270</v>
      </c>
      <c r="C75" s="269">
        <v>535</v>
      </c>
      <c r="D75" s="269">
        <v>19099</v>
      </c>
      <c r="E75" s="269" t="str">
        <f t="shared" si="1"/>
        <v>הצפון</v>
      </c>
      <c r="F75" s="269">
        <v>636</v>
      </c>
    </row>
    <row r="76" spans="1:6">
      <c r="A76" t="s">
        <v>406</v>
      </c>
      <c r="B76" s="269">
        <v>102164.30429816199</v>
      </c>
      <c r="C76" s="269">
        <v>4743</v>
      </c>
      <c r="D76" s="269">
        <v>90985</v>
      </c>
      <c r="E76" s="269" t="str">
        <f t="shared" si="1"/>
        <v>המרכז</v>
      </c>
      <c r="F76" s="269">
        <v>6436.3042981619947</v>
      </c>
    </row>
    <row r="77" spans="1:6">
      <c r="A77" t="s">
        <v>476</v>
      </c>
      <c r="B77" s="269">
        <v>18011.034</v>
      </c>
      <c r="C77" s="269">
        <v>110</v>
      </c>
      <c r="D77" s="269">
        <v>16002</v>
      </c>
      <c r="E77" s="269" t="str">
        <f t="shared" si="1"/>
        <v>הדרום</v>
      </c>
      <c r="F77" s="269">
        <v>1899.0339999999997</v>
      </c>
    </row>
    <row r="78" spans="1:6">
      <c r="A78" t="s">
        <v>302</v>
      </c>
      <c r="B78" s="269">
        <v>620.704000000002</v>
      </c>
      <c r="C78" s="269">
        <v>5</v>
      </c>
      <c r="D78" s="269">
        <v>322</v>
      </c>
      <c r="E78" s="269" t="str">
        <f t="shared" si="1"/>
        <v>אזור יהודה והשומרון</v>
      </c>
      <c r="F78" s="269">
        <v>293.704000000002</v>
      </c>
    </row>
    <row r="79" spans="1:6">
      <c r="A79" t="s">
        <v>477</v>
      </c>
      <c r="B79" s="269">
        <v>3893</v>
      </c>
      <c r="C79" s="269">
        <v>20</v>
      </c>
      <c r="D79" s="269">
        <v>2675</v>
      </c>
      <c r="E79" s="269" t="str">
        <f t="shared" si="1"/>
        <v>אזור יהודה והשומרון</v>
      </c>
      <c r="F79" s="269">
        <v>1198</v>
      </c>
    </row>
    <row r="80" spans="1:6">
      <c r="A80" t="s">
        <v>407</v>
      </c>
      <c r="B80" s="269">
        <v>331551.28000000003</v>
      </c>
      <c r="C80" s="269">
        <v>20877</v>
      </c>
      <c r="D80" s="269">
        <v>276122</v>
      </c>
      <c r="E80" s="269" t="str">
        <f t="shared" si="1"/>
        <v>תל אביב</v>
      </c>
      <c r="F80" s="269">
        <v>34552.280000000028</v>
      </c>
    </row>
    <row r="81" spans="1:6">
      <c r="A81" t="s">
        <v>478</v>
      </c>
      <c r="B81" s="269">
        <v>12841</v>
      </c>
      <c r="C81" s="269">
        <v>571</v>
      </c>
      <c r="D81" s="269">
        <v>11756</v>
      </c>
      <c r="E81" s="269" t="str">
        <f t="shared" si="1"/>
        <v>חיפה</v>
      </c>
      <c r="F81" s="269">
        <v>514</v>
      </c>
    </row>
    <row r="82" spans="1:6">
      <c r="A82" t="s">
        <v>303</v>
      </c>
      <c r="B82" s="269">
        <v>21564</v>
      </c>
      <c r="C82" s="269">
        <v>2852</v>
      </c>
      <c r="D82" s="269">
        <v>17987</v>
      </c>
      <c r="E82" s="269" t="str">
        <f t="shared" si="1"/>
        <v>חיפה</v>
      </c>
      <c r="F82" s="269">
        <v>725</v>
      </c>
    </row>
    <row r="83" spans="1:6">
      <c r="A83" t="s">
        <v>304</v>
      </c>
      <c r="B83" s="269">
        <v>410</v>
      </c>
      <c r="C83" s="269">
        <v>44</v>
      </c>
      <c r="D83" s="269">
        <v>191</v>
      </c>
      <c r="E83" s="269" t="str">
        <f t="shared" si="1"/>
        <v>המרכז</v>
      </c>
      <c r="F83" s="269">
        <v>175</v>
      </c>
    </row>
    <row r="84" spans="1:6">
      <c r="A84" t="s">
        <v>305</v>
      </c>
      <c r="B84" s="269">
        <v>1067.202</v>
      </c>
      <c r="C84" s="269">
        <v>29.638000000000002</v>
      </c>
      <c r="D84" s="269">
        <v>994.78</v>
      </c>
      <c r="E84" s="269" t="str">
        <f t="shared" si="1"/>
        <v>הצפון</v>
      </c>
      <c r="F84" s="269">
        <v>42.784000000000106</v>
      </c>
    </row>
    <row r="85" spans="1:6">
      <c r="A85" t="s">
        <v>479</v>
      </c>
      <c r="B85" s="269">
        <v>51390</v>
      </c>
      <c r="C85" s="269">
        <v>292</v>
      </c>
      <c r="D85" s="269">
        <v>38085</v>
      </c>
      <c r="E85" s="269" t="str">
        <f t="shared" si="1"/>
        <v>הדרום</v>
      </c>
      <c r="F85" s="269">
        <v>13013</v>
      </c>
    </row>
    <row r="86" spans="1:6">
      <c r="A86" t="s">
        <v>480</v>
      </c>
      <c r="B86" s="269">
        <v>20417.495999999999</v>
      </c>
      <c r="C86" s="269">
        <v>353</v>
      </c>
      <c r="D86" s="269">
        <v>16673</v>
      </c>
      <c r="E86" s="269" t="str">
        <f t="shared" si="1"/>
        <v>המרכז</v>
      </c>
      <c r="F86" s="269">
        <v>3391.4959999999992</v>
      </c>
    </row>
    <row r="87" spans="1:6">
      <c r="A87" t="s">
        <v>481</v>
      </c>
      <c r="B87" s="269">
        <v>85600</v>
      </c>
      <c r="C87" s="269">
        <v>1546</v>
      </c>
      <c r="D87" s="269">
        <v>83207</v>
      </c>
      <c r="E87" s="269" t="str">
        <f t="shared" si="1"/>
        <v>המרכז</v>
      </c>
      <c r="F87" s="269">
        <v>847</v>
      </c>
    </row>
    <row r="88" spans="1:6">
      <c r="A88" t="s">
        <v>408</v>
      </c>
      <c r="B88" s="269">
        <v>199318</v>
      </c>
      <c r="C88" s="269">
        <v>11031</v>
      </c>
      <c r="D88" s="269">
        <v>181297</v>
      </c>
      <c r="E88" s="269" t="str">
        <f t="shared" si="1"/>
        <v>חיפה</v>
      </c>
      <c r="F88" s="269">
        <v>6990</v>
      </c>
    </row>
    <row r="89" spans="1:6">
      <c r="A89" t="s">
        <v>409</v>
      </c>
      <c r="B89" s="269">
        <v>262796.17499999999</v>
      </c>
      <c r="C89" s="269">
        <v>22092</v>
      </c>
      <c r="D89" s="269">
        <v>264325</v>
      </c>
      <c r="E89" s="269" t="str">
        <f t="shared" si="1"/>
        <v>תל אביב</v>
      </c>
      <c r="F89" s="269">
        <v>-23620.825000000012</v>
      </c>
    </row>
    <row r="90" spans="1:6">
      <c r="A90" t="s">
        <v>482</v>
      </c>
      <c r="B90" s="269">
        <v>25439</v>
      </c>
      <c r="C90" s="269">
        <v>2609</v>
      </c>
      <c r="D90" s="269">
        <v>21927</v>
      </c>
      <c r="E90" s="269" t="str">
        <f t="shared" si="1"/>
        <v>הדרום</v>
      </c>
      <c r="F90" s="269">
        <v>903</v>
      </c>
    </row>
    <row r="91" spans="1:6">
      <c r="A91" t="s">
        <v>483</v>
      </c>
      <c r="B91" s="269">
        <v>37066.5</v>
      </c>
      <c r="C91" s="269">
        <v>3945</v>
      </c>
      <c r="D91" s="269">
        <v>31183</v>
      </c>
      <c r="E91" s="269" t="str">
        <f t="shared" si="1"/>
        <v>חיפה</v>
      </c>
      <c r="F91" s="269">
        <v>1938.5</v>
      </c>
    </row>
    <row r="92" spans="1:6">
      <c r="A92" t="s">
        <v>484</v>
      </c>
      <c r="B92" s="269">
        <v>42176</v>
      </c>
      <c r="C92" s="269">
        <v>5545</v>
      </c>
      <c r="D92" s="269">
        <v>33084</v>
      </c>
      <c r="E92" s="269" t="str">
        <f t="shared" si="1"/>
        <v>המרכז</v>
      </c>
      <c r="F92" s="269">
        <v>3547</v>
      </c>
    </row>
    <row r="93" spans="1:6">
      <c r="A93" t="s">
        <v>306</v>
      </c>
      <c r="B93" s="269">
        <v>1475</v>
      </c>
      <c r="C93" s="269">
        <v>102</v>
      </c>
      <c r="D93" s="269">
        <v>1121</v>
      </c>
      <c r="E93" s="269" t="str">
        <f t="shared" si="1"/>
        <v>הדרום</v>
      </c>
      <c r="F93" s="269">
        <v>252</v>
      </c>
    </row>
    <row r="94" spans="1:6">
      <c r="A94" t="s">
        <v>307</v>
      </c>
      <c r="B94" s="269">
        <v>1504.3510000000001</v>
      </c>
      <c r="C94" s="269">
        <v>172</v>
      </c>
      <c r="D94" s="269">
        <v>1023</v>
      </c>
      <c r="E94" s="269" t="str">
        <f t="shared" si="1"/>
        <v>הצפון</v>
      </c>
      <c r="F94" s="269">
        <v>309.35100000000011</v>
      </c>
    </row>
    <row r="95" spans="1:6">
      <c r="A95" t="s">
        <v>244</v>
      </c>
      <c r="B95" s="269">
        <v>913304</v>
      </c>
      <c r="C95" s="269">
        <v>14471</v>
      </c>
      <c r="D95" s="269">
        <v>652079</v>
      </c>
      <c r="E95" s="269" t="str">
        <f t="shared" si="1"/>
        <v>חיפה</v>
      </c>
      <c r="F95" s="269">
        <v>246754</v>
      </c>
    </row>
    <row r="96" spans="1:6">
      <c r="A96" t="s">
        <v>308</v>
      </c>
      <c r="B96" s="269">
        <v>5137</v>
      </c>
      <c r="C96" s="269">
        <v>1109</v>
      </c>
      <c r="D96" s="269">
        <v>8511</v>
      </c>
      <c r="E96" s="269" t="str">
        <f t="shared" si="1"/>
        <v>הצפון</v>
      </c>
      <c r="F96" s="269">
        <v>-4483</v>
      </c>
    </row>
    <row r="97" spans="1:6">
      <c r="A97" t="s">
        <v>517</v>
      </c>
      <c r="B97" s="269">
        <v>803</v>
      </c>
      <c r="C97" s="269">
        <v>192</v>
      </c>
      <c r="D97" s="269">
        <v>459</v>
      </c>
      <c r="E97" s="269" t="str">
        <f t="shared" si="1"/>
        <v>חיפה</v>
      </c>
      <c r="F97" s="269">
        <v>152</v>
      </c>
    </row>
    <row r="98" spans="1:6">
      <c r="A98" t="s">
        <v>410</v>
      </c>
      <c r="B98" s="269">
        <v>85455</v>
      </c>
      <c r="C98" s="269">
        <v>19035</v>
      </c>
      <c r="D98" s="269">
        <v>73227</v>
      </c>
      <c r="E98" s="269" t="str">
        <f t="shared" si="1"/>
        <v>הצפון</v>
      </c>
      <c r="F98" s="269">
        <v>-6807</v>
      </c>
    </row>
    <row r="99" spans="1:6">
      <c r="A99" t="s">
        <v>309</v>
      </c>
      <c r="B99" s="269">
        <v>289.36099999999999</v>
      </c>
      <c r="C99" s="269">
        <v>17</v>
      </c>
      <c r="D99" s="269">
        <v>236</v>
      </c>
      <c r="E99" s="269" t="str">
        <f t="shared" si="1"/>
        <v>הצפון</v>
      </c>
      <c r="F99" s="269">
        <v>36.36099999999999</v>
      </c>
    </row>
    <row r="100" spans="1:6">
      <c r="A100" t="s">
        <v>310</v>
      </c>
      <c r="B100" s="269">
        <v>6820</v>
      </c>
      <c r="C100" s="269">
        <v>5</v>
      </c>
      <c r="D100" s="269">
        <v>5669</v>
      </c>
      <c r="E100" s="269" t="str">
        <f t="shared" si="1"/>
        <v>הצפון</v>
      </c>
      <c r="F100" s="269">
        <v>1146</v>
      </c>
    </row>
    <row r="101" spans="1:6">
      <c r="A101" t="s">
        <v>522</v>
      </c>
      <c r="B101" s="269">
        <v>20933.449000000001</v>
      </c>
      <c r="C101" s="269">
        <v>5503</v>
      </c>
      <c r="D101" s="269">
        <v>6407</v>
      </c>
      <c r="E101" s="269" t="str">
        <f t="shared" si="1"/>
        <v>המרכז</v>
      </c>
      <c r="F101" s="269">
        <v>9023.4490000000005</v>
      </c>
    </row>
    <row r="102" spans="1:6">
      <c r="A102" t="s">
        <v>411</v>
      </c>
      <c r="B102" s="269">
        <v>6805.8374000000003</v>
      </c>
      <c r="C102" s="269">
        <v>428</v>
      </c>
      <c r="D102" s="269">
        <v>6168</v>
      </c>
      <c r="E102" s="269" t="str">
        <f t="shared" si="1"/>
        <v>המרכז</v>
      </c>
      <c r="F102" s="269">
        <v>209.83740000000034</v>
      </c>
    </row>
    <row r="103" spans="1:6">
      <c r="A103" t="s">
        <v>412</v>
      </c>
      <c r="B103" s="269">
        <v>73164</v>
      </c>
      <c r="C103" s="269">
        <v>472</v>
      </c>
      <c r="D103" s="269">
        <v>61805</v>
      </c>
      <c r="E103" s="269" t="str">
        <f t="shared" si="1"/>
        <v>חיפה</v>
      </c>
      <c r="F103" s="269">
        <v>10887</v>
      </c>
    </row>
    <row r="104" spans="1:6">
      <c r="A104" t="s">
        <v>413</v>
      </c>
      <c r="B104" s="269">
        <v>14216</v>
      </c>
      <c r="C104" s="269">
        <v>1330</v>
      </c>
      <c r="D104" s="269">
        <v>8166</v>
      </c>
      <c r="E104" s="269" t="str">
        <f t="shared" si="1"/>
        <v>הצפון</v>
      </c>
      <c r="F104" s="269">
        <v>4720</v>
      </c>
    </row>
    <row r="105" spans="1:6">
      <c r="A105" t="s">
        <v>311</v>
      </c>
      <c r="B105" s="269">
        <v>898.03099999999904</v>
      </c>
      <c r="C105" s="269">
        <v>307</v>
      </c>
      <c r="D105" s="269">
        <v>471</v>
      </c>
      <c r="E105" s="269" t="str">
        <f t="shared" si="1"/>
        <v>הצפון</v>
      </c>
      <c r="F105" s="269">
        <v>120.03099999999904</v>
      </c>
    </row>
    <row r="106" spans="1:6">
      <c r="A106" t="s">
        <v>312</v>
      </c>
      <c r="B106" s="269">
        <v>2864.16</v>
      </c>
      <c r="C106" s="269">
        <v>495</v>
      </c>
      <c r="D106" s="269">
        <v>1615</v>
      </c>
      <c r="E106" s="269" t="str">
        <f t="shared" si="1"/>
        <v>הצפון</v>
      </c>
      <c r="F106" s="269">
        <v>754.15999999999985</v>
      </c>
    </row>
    <row r="107" spans="1:6">
      <c r="A107" t="s">
        <v>414</v>
      </c>
      <c r="B107" s="269">
        <v>97420</v>
      </c>
      <c r="C107" s="269">
        <v>5369</v>
      </c>
      <c r="D107" s="269">
        <v>89947</v>
      </c>
      <c r="E107" s="269" t="str">
        <f t="shared" si="1"/>
        <v>המרכז</v>
      </c>
      <c r="F107" s="269">
        <v>2104</v>
      </c>
    </row>
    <row r="108" spans="1:6">
      <c r="A108" t="s">
        <v>415</v>
      </c>
      <c r="B108" s="269">
        <v>58737</v>
      </c>
      <c r="C108" s="269">
        <v>11393</v>
      </c>
      <c r="D108" s="269">
        <v>55489</v>
      </c>
      <c r="E108" s="269" t="str">
        <f t="shared" si="1"/>
        <v>המרכז</v>
      </c>
      <c r="F108" s="269">
        <v>-8145</v>
      </c>
    </row>
    <row r="109" spans="1:6">
      <c r="A109" t="s">
        <v>485</v>
      </c>
      <c r="B109" s="269">
        <v>21045</v>
      </c>
      <c r="C109" s="269">
        <v>436</v>
      </c>
      <c r="D109" s="269">
        <v>20849</v>
      </c>
      <c r="E109" s="269" t="str">
        <f t="shared" si="1"/>
        <v>הדרום</v>
      </c>
      <c r="F109" s="269">
        <v>-240</v>
      </c>
    </row>
    <row r="110" spans="1:6">
      <c r="A110" t="s">
        <v>313</v>
      </c>
      <c r="B110" s="269">
        <v>2036</v>
      </c>
      <c r="C110" s="269">
        <v>363</v>
      </c>
      <c r="D110" s="269">
        <v>1699</v>
      </c>
      <c r="E110" s="269" t="str">
        <f t="shared" si="1"/>
        <v>הצפון</v>
      </c>
      <c r="F110" s="269">
        <v>-26</v>
      </c>
    </row>
    <row r="111" spans="1:6">
      <c r="A111" t="s">
        <v>314</v>
      </c>
      <c r="B111" s="269">
        <v>3448</v>
      </c>
      <c r="C111" s="269">
        <v>19</v>
      </c>
      <c r="D111" s="269">
        <v>3595</v>
      </c>
      <c r="E111" s="269" t="str">
        <f t="shared" si="1"/>
        <v>הצפון</v>
      </c>
      <c r="F111" s="269">
        <v>-166</v>
      </c>
    </row>
    <row r="112" spans="1:6">
      <c r="A112" t="s">
        <v>416</v>
      </c>
      <c r="B112" s="269">
        <v>51617</v>
      </c>
      <c r="C112" s="269">
        <v>3261</v>
      </c>
      <c r="D112" s="269">
        <v>47679</v>
      </c>
      <c r="E112" s="269" t="str">
        <f t="shared" si="1"/>
        <v>הצפון</v>
      </c>
      <c r="F112" s="269">
        <v>677</v>
      </c>
    </row>
    <row r="113" spans="1:6">
      <c r="A113" t="s">
        <v>315</v>
      </c>
      <c r="B113" s="269">
        <v>14037</v>
      </c>
      <c r="C113" s="269">
        <v>509</v>
      </c>
      <c r="D113" s="269">
        <v>12396</v>
      </c>
      <c r="E113" s="269" t="str">
        <f t="shared" si="1"/>
        <v>הדרום</v>
      </c>
      <c r="F113" s="269">
        <v>1132</v>
      </c>
    </row>
    <row r="114" spans="1:6">
      <c r="A114" t="s">
        <v>246</v>
      </c>
      <c r="B114" s="269">
        <v>1535237</v>
      </c>
      <c r="C114" s="269">
        <v>406114</v>
      </c>
      <c r="D114" s="269">
        <v>929891</v>
      </c>
      <c r="E114" s="269" t="str">
        <f t="shared" si="1"/>
        <v>ירושלים</v>
      </c>
      <c r="F114" s="269">
        <v>199232</v>
      </c>
    </row>
    <row r="115" spans="1:6">
      <c r="A115" t="s">
        <v>316</v>
      </c>
      <c r="B115" s="269">
        <v>6940.8090000000002</v>
      </c>
      <c r="C115" s="269">
        <v>0</v>
      </c>
      <c r="D115" s="269">
        <v>7137</v>
      </c>
      <c r="E115" s="269" t="str">
        <f t="shared" si="1"/>
        <v>הצפון</v>
      </c>
      <c r="F115" s="269">
        <v>-196.1909999999998</v>
      </c>
    </row>
    <row r="116" spans="1:6">
      <c r="A116" t="s">
        <v>317</v>
      </c>
      <c r="B116" s="269">
        <v>2250</v>
      </c>
      <c r="C116" s="269">
        <v>196</v>
      </c>
      <c r="D116" s="269">
        <v>1870</v>
      </c>
      <c r="E116" s="269" t="str">
        <f t="shared" si="1"/>
        <v>הצפון</v>
      </c>
      <c r="F116" s="269">
        <v>184</v>
      </c>
    </row>
    <row r="117" spans="1:6">
      <c r="A117" t="s">
        <v>318</v>
      </c>
      <c r="B117" s="269">
        <v>83.067999999999799</v>
      </c>
      <c r="C117" s="269">
        <v>14</v>
      </c>
      <c r="D117" s="269">
        <v>46</v>
      </c>
      <c r="E117" s="269" t="str">
        <f t="shared" si="1"/>
        <v>הצפון</v>
      </c>
      <c r="F117" s="269">
        <v>23.067999999999799</v>
      </c>
    </row>
    <row r="118" spans="1:6">
      <c r="A118" t="s">
        <v>319</v>
      </c>
      <c r="B118" s="269">
        <v>11458</v>
      </c>
      <c r="C118" s="269">
        <v>434</v>
      </c>
      <c r="D118" s="269">
        <v>9745</v>
      </c>
      <c r="E118" s="269" t="str">
        <f t="shared" si="1"/>
        <v>המרכז</v>
      </c>
      <c r="F118" s="269">
        <v>1279</v>
      </c>
    </row>
    <row r="119" spans="1:6">
      <c r="A119" t="s">
        <v>320</v>
      </c>
      <c r="B119" s="269">
        <v>7905</v>
      </c>
      <c r="C119" s="269">
        <v>108</v>
      </c>
      <c r="D119" s="269">
        <v>7908</v>
      </c>
      <c r="E119" s="269" t="str">
        <f t="shared" si="1"/>
        <v>הדרום</v>
      </c>
      <c r="F119" s="269">
        <v>-111</v>
      </c>
    </row>
    <row r="120" spans="1:6">
      <c r="A120" t="s">
        <v>321</v>
      </c>
      <c r="B120" s="269">
        <v>709</v>
      </c>
      <c r="C120" s="269">
        <v>0</v>
      </c>
      <c r="D120" s="269">
        <v>549</v>
      </c>
      <c r="E120" s="269" t="str">
        <f t="shared" si="1"/>
        <v>הצפון</v>
      </c>
      <c r="F120" s="269">
        <v>160</v>
      </c>
    </row>
    <row r="121" spans="1:6">
      <c r="A121" t="s">
        <v>322</v>
      </c>
      <c r="B121" s="269">
        <v>74</v>
      </c>
      <c r="C121" s="269">
        <v>29</v>
      </c>
      <c r="D121" s="269">
        <v>27</v>
      </c>
      <c r="E121" s="269" t="str">
        <f t="shared" si="1"/>
        <v>הצפון</v>
      </c>
      <c r="F121" s="269">
        <v>18</v>
      </c>
    </row>
    <row r="122" spans="1:6">
      <c r="A122" t="s">
        <v>323</v>
      </c>
      <c r="B122" s="269">
        <v>418.04599999999903</v>
      </c>
      <c r="C122" s="269">
        <v>0</v>
      </c>
      <c r="D122" s="269">
        <v>265</v>
      </c>
      <c r="E122" s="269" t="str">
        <f t="shared" si="1"/>
        <v>המרכז</v>
      </c>
      <c r="F122" s="269">
        <v>153.04599999999903</v>
      </c>
    </row>
    <row r="123" spans="1:6">
      <c r="A123" t="s">
        <v>324</v>
      </c>
      <c r="B123" s="269">
        <v>1152</v>
      </c>
      <c r="C123" s="269">
        <v>18</v>
      </c>
      <c r="D123" s="269">
        <v>1164</v>
      </c>
      <c r="E123" s="269" t="str">
        <f t="shared" si="1"/>
        <v>הצפון</v>
      </c>
      <c r="F123" s="269">
        <v>-30</v>
      </c>
    </row>
    <row r="124" spans="1:6">
      <c r="A124" t="s">
        <v>325</v>
      </c>
      <c r="B124" s="269">
        <v>5042.76</v>
      </c>
      <c r="C124" s="269">
        <v>0</v>
      </c>
      <c r="D124" s="269">
        <v>0</v>
      </c>
      <c r="E124" s="269" t="str">
        <f t="shared" si="1"/>
        <v>הצפון</v>
      </c>
      <c r="F124" s="269">
        <v>5042.76</v>
      </c>
    </row>
    <row r="125" spans="1:6">
      <c r="A125" t="s">
        <v>417</v>
      </c>
      <c r="B125" s="269">
        <v>14059.45</v>
      </c>
      <c r="C125" s="269">
        <v>252</v>
      </c>
      <c r="D125" s="269">
        <v>13251</v>
      </c>
      <c r="E125" s="269" t="str">
        <f t="shared" si="1"/>
        <v>המרכז</v>
      </c>
      <c r="F125" s="269">
        <v>556.45000000000073</v>
      </c>
    </row>
    <row r="126" spans="1:6">
      <c r="A126" t="s">
        <v>326</v>
      </c>
      <c r="B126" s="269">
        <v>624.02300000000002</v>
      </c>
      <c r="C126" s="269">
        <v>0</v>
      </c>
      <c r="D126" s="269">
        <v>397</v>
      </c>
      <c r="E126" s="269" t="str">
        <f t="shared" si="1"/>
        <v>הצפון</v>
      </c>
      <c r="F126" s="269">
        <v>227.02300000000002</v>
      </c>
    </row>
    <row r="127" spans="1:6">
      <c r="A127" t="s">
        <v>327</v>
      </c>
      <c r="B127" s="269">
        <v>5673.34</v>
      </c>
      <c r="C127" s="269">
        <v>773</v>
      </c>
      <c r="D127" s="269">
        <v>6063</v>
      </c>
      <c r="E127" s="269" t="str">
        <f t="shared" si="1"/>
        <v>הצפון</v>
      </c>
      <c r="F127" s="269">
        <v>-1162.6599999999999</v>
      </c>
    </row>
    <row r="128" spans="1:6">
      <c r="A128" t="s">
        <v>328</v>
      </c>
      <c r="B128" s="269">
        <v>2441.8200000000002</v>
      </c>
      <c r="C128" s="269">
        <v>0</v>
      </c>
      <c r="D128" s="269">
        <v>2119</v>
      </c>
      <c r="E128" s="269" t="str">
        <f t="shared" si="1"/>
        <v>הצפון</v>
      </c>
      <c r="F128" s="269">
        <v>322.82000000000016</v>
      </c>
    </row>
    <row r="129" spans="1:6">
      <c r="A129" t="s">
        <v>418</v>
      </c>
      <c r="B129" s="269">
        <v>161237</v>
      </c>
      <c r="C129" s="269">
        <v>12741</v>
      </c>
      <c r="D129" s="269">
        <v>140078</v>
      </c>
      <c r="E129" s="269" t="str">
        <f t="shared" si="1"/>
        <v>המרכז</v>
      </c>
      <c r="F129" s="269">
        <v>8418</v>
      </c>
    </row>
    <row r="130" spans="1:6">
      <c r="A130" t="s">
        <v>419</v>
      </c>
      <c r="B130" s="269">
        <v>27814</v>
      </c>
      <c r="C130" s="269">
        <v>1609</v>
      </c>
      <c r="D130" s="269">
        <v>19783</v>
      </c>
      <c r="E130" s="269" t="str">
        <f t="shared" ref="E130:E193" si="2">VLOOKUP($A130,מחוזות,3,FALSE)</f>
        <v>המרכז</v>
      </c>
      <c r="F130" s="269">
        <v>6422</v>
      </c>
    </row>
    <row r="131" spans="1:6">
      <c r="A131" t="s">
        <v>329</v>
      </c>
      <c r="B131" s="269">
        <v>5979</v>
      </c>
      <c r="C131" s="269">
        <v>100</v>
      </c>
      <c r="D131" s="269">
        <v>3160</v>
      </c>
      <c r="E131" s="269" t="str">
        <f t="shared" si="2"/>
        <v>חיפה</v>
      </c>
      <c r="F131" s="269">
        <v>2719</v>
      </c>
    </row>
    <row r="132" spans="1:6">
      <c r="A132" t="s">
        <v>330</v>
      </c>
      <c r="B132" s="269">
        <v>3456.25</v>
      </c>
      <c r="C132" s="269">
        <v>46</v>
      </c>
      <c r="D132" s="269">
        <v>3877</v>
      </c>
      <c r="E132" s="269" t="str">
        <f t="shared" si="2"/>
        <v>תל אביב</v>
      </c>
      <c r="F132" s="269">
        <v>-466.75</v>
      </c>
    </row>
    <row r="133" spans="1:6">
      <c r="A133" t="s">
        <v>331</v>
      </c>
      <c r="B133" s="269">
        <v>4538.5</v>
      </c>
      <c r="C133" s="269">
        <v>58</v>
      </c>
      <c r="D133" s="269">
        <v>4245</v>
      </c>
      <c r="E133" s="269" t="str">
        <f t="shared" si="2"/>
        <v>הצפון</v>
      </c>
      <c r="F133" s="269">
        <v>235.5</v>
      </c>
    </row>
    <row r="134" spans="1:6">
      <c r="A134" t="s">
        <v>420</v>
      </c>
      <c r="B134" s="269">
        <v>101857</v>
      </c>
      <c r="C134" s="269">
        <v>4848</v>
      </c>
      <c r="D134" s="269">
        <v>84385</v>
      </c>
      <c r="E134" s="269" t="str">
        <f t="shared" si="2"/>
        <v>הצפון</v>
      </c>
      <c r="F134" s="269">
        <v>12624</v>
      </c>
    </row>
    <row r="135" spans="1:6">
      <c r="A135" t="s">
        <v>486</v>
      </c>
      <c r="B135" s="269">
        <v>30744.159</v>
      </c>
      <c r="C135" s="269">
        <v>3987</v>
      </c>
      <c r="D135" s="269">
        <v>24316</v>
      </c>
      <c r="E135" s="269" t="str">
        <f t="shared" si="2"/>
        <v>המרכז</v>
      </c>
      <c r="F135" s="269">
        <v>2441.1589999999997</v>
      </c>
    </row>
    <row r="136" spans="1:6">
      <c r="A136" t="s">
        <v>332</v>
      </c>
      <c r="B136" s="269">
        <v>1876.5</v>
      </c>
      <c r="C136" s="269">
        <v>160</v>
      </c>
      <c r="D136" s="269">
        <v>1695</v>
      </c>
      <c r="E136" s="269" t="str">
        <f t="shared" si="2"/>
        <v>הדרום</v>
      </c>
      <c r="F136" s="269">
        <v>21.5</v>
      </c>
    </row>
    <row r="137" spans="1:6">
      <c r="A137" t="s">
        <v>421</v>
      </c>
      <c r="B137" s="269">
        <v>140895</v>
      </c>
      <c r="C137" s="269">
        <v>7133</v>
      </c>
      <c r="D137" s="269">
        <v>106535</v>
      </c>
      <c r="E137" s="269" t="str">
        <f t="shared" si="2"/>
        <v>המרכז</v>
      </c>
      <c r="F137" s="269">
        <v>27227</v>
      </c>
    </row>
    <row r="138" spans="1:6">
      <c r="A138" t="s">
        <v>487</v>
      </c>
      <c r="B138" s="269">
        <v>17501.25</v>
      </c>
      <c r="C138" s="269">
        <v>0</v>
      </c>
      <c r="D138" s="269">
        <v>11168</v>
      </c>
      <c r="E138" s="269" t="str">
        <f t="shared" si="2"/>
        <v>הדרום</v>
      </c>
      <c r="F138" s="269">
        <v>6333.25</v>
      </c>
    </row>
    <row r="139" spans="1:6">
      <c r="A139" t="s">
        <v>333</v>
      </c>
      <c r="B139" s="269">
        <v>521.95499999999902</v>
      </c>
      <c r="C139" s="269">
        <v>0</v>
      </c>
      <c r="D139" s="269">
        <v>135</v>
      </c>
      <c r="E139" s="269" t="str">
        <f t="shared" si="2"/>
        <v>הדרום</v>
      </c>
      <c r="F139" s="269">
        <v>386.95499999999902</v>
      </c>
    </row>
    <row r="140" spans="1:6">
      <c r="A140" t="s">
        <v>488</v>
      </c>
      <c r="B140" s="269">
        <v>6239</v>
      </c>
      <c r="C140" s="269">
        <v>2094</v>
      </c>
      <c r="D140" s="269">
        <v>6408</v>
      </c>
      <c r="E140" s="269" t="str">
        <f t="shared" si="2"/>
        <v>הצפון</v>
      </c>
      <c r="F140" s="269">
        <v>-2263</v>
      </c>
    </row>
    <row r="141" spans="1:6">
      <c r="A141" t="s">
        <v>334</v>
      </c>
      <c r="B141" s="269">
        <v>19313</v>
      </c>
      <c r="C141" s="269">
        <v>1992</v>
      </c>
      <c r="D141" s="269">
        <v>11267</v>
      </c>
      <c r="E141" s="269" t="str">
        <f t="shared" si="2"/>
        <v>ירושלים</v>
      </c>
      <c r="F141" s="269">
        <v>6054</v>
      </c>
    </row>
    <row r="142" spans="1:6">
      <c r="A142" t="s">
        <v>335</v>
      </c>
      <c r="B142" s="269">
        <v>4202.91</v>
      </c>
      <c r="C142" s="269">
        <v>514</v>
      </c>
      <c r="D142" s="269">
        <v>3155</v>
      </c>
      <c r="E142" s="269" t="str">
        <f t="shared" si="2"/>
        <v>הצפון</v>
      </c>
      <c r="F142" s="269">
        <v>533.90999999999985</v>
      </c>
    </row>
    <row r="143" spans="1:6">
      <c r="A143" t="s">
        <v>336</v>
      </c>
      <c r="B143" s="269">
        <v>4119.49</v>
      </c>
      <c r="C143" s="269">
        <v>165</v>
      </c>
      <c r="D143" s="269">
        <v>2188</v>
      </c>
      <c r="E143" s="269" t="str">
        <f t="shared" si="2"/>
        <v>הצפון</v>
      </c>
      <c r="F143" s="269">
        <v>1766.4899999999998</v>
      </c>
    </row>
    <row r="144" spans="1:6">
      <c r="A144" t="s">
        <v>337</v>
      </c>
      <c r="B144" s="269">
        <v>4509.0510000000004</v>
      </c>
      <c r="C144" s="269">
        <v>957</v>
      </c>
      <c r="D144" s="269">
        <v>3249</v>
      </c>
      <c r="E144" s="269" t="str">
        <f t="shared" si="2"/>
        <v>הצפון</v>
      </c>
      <c r="F144" s="269">
        <v>303.05100000000039</v>
      </c>
    </row>
    <row r="145" spans="1:6">
      <c r="A145" t="s">
        <v>338</v>
      </c>
      <c r="B145" s="269">
        <v>1745</v>
      </c>
      <c r="C145" s="269">
        <v>47</v>
      </c>
      <c r="D145" s="269">
        <v>1452</v>
      </c>
      <c r="E145" s="269" t="str">
        <f t="shared" si="2"/>
        <v>הצפון</v>
      </c>
      <c r="F145" s="269">
        <v>246</v>
      </c>
    </row>
    <row r="146" spans="1:6">
      <c r="A146" t="s">
        <v>422</v>
      </c>
      <c r="B146" s="269">
        <v>51714</v>
      </c>
      <c r="C146" s="269">
        <v>1526</v>
      </c>
      <c r="D146" s="269">
        <v>48501</v>
      </c>
      <c r="E146" s="269" t="str">
        <f t="shared" si="2"/>
        <v>הצפון</v>
      </c>
      <c r="F146" s="269">
        <v>1687</v>
      </c>
    </row>
    <row r="147" spans="1:6">
      <c r="A147" t="s">
        <v>339</v>
      </c>
      <c r="B147" s="269">
        <v>10030.572</v>
      </c>
      <c r="C147" s="269">
        <v>631</v>
      </c>
      <c r="D147" s="269">
        <v>9186</v>
      </c>
      <c r="E147" s="269" t="e">
        <f t="shared" si="2"/>
        <v>#N/A</v>
      </c>
      <c r="F147" s="269">
        <v>213.57200000000012</v>
      </c>
    </row>
    <row r="148" spans="1:6">
      <c r="A148" t="s">
        <v>489</v>
      </c>
      <c r="B148" s="269">
        <v>17942</v>
      </c>
      <c r="C148" s="269">
        <v>126</v>
      </c>
      <c r="D148" s="269">
        <v>16690</v>
      </c>
      <c r="E148" s="269" t="str">
        <f t="shared" si="2"/>
        <v>הצפון</v>
      </c>
      <c r="F148" s="269">
        <v>1126</v>
      </c>
    </row>
    <row r="149" spans="1:6">
      <c r="A149" t="s">
        <v>490</v>
      </c>
      <c r="B149" s="269">
        <v>4401</v>
      </c>
      <c r="C149" s="269">
        <v>0</v>
      </c>
      <c r="D149" s="269">
        <v>3631</v>
      </c>
      <c r="E149" s="269" t="str">
        <f t="shared" si="2"/>
        <v>אזור יהודה והשומרון</v>
      </c>
      <c r="F149" s="269">
        <v>770</v>
      </c>
    </row>
    <row r="150" spans="1:6">
      <c r="A150" t="s">
        <v>423</v>
      </c>
      <c r="B150" s="269">
        <v>87475</v>
      </c>
      <c r="C150" s="269">
        <v>5940</v>
      </c>
      <c r="D150" s="269">
        <v>77218</v>
      </c>
      <c r="E150" s="269" t="str">
        <f t="shared" si="2"/>
        <v>המרכז</v>
      </c>
      <c r="F150" s="269">
        <v>4317</v>
      </c>
    </row>
    <row r="151" spans="1:6">
      <c r="A151" t="s">
        <v>424</v>
      </c>
      <c r="B151" s="269">
        <v>6244</v>
      </c>
      <c r="C151" s="269">
        <v>137</v>
      </c>
      <c r="D151" s="269">
        <v>5031</v>
      </c>
      <c r="E151" s="269" t="str">
        <f t="shared" si="2"/>
        <v>אזור יהודה והשומרון</v>
      </c>
      <c r="F151" s="269">
        <v>1076</v>
      </c>
    </row>
    <row r="152" spans="1:6">
      <c r="A152" t="s">
        <v>340</v>
      </c>
      <c r="B152" s="269">
        <v>12653</v>
      </c>
      <c r="C152" s="269">
        <v>210</v>
      </c>
      <c r="D152" s="269">
        <v>5620</v>
      </c>
      <c r="E152" s="269" t="str">
        <f t="shared" si="2"/>
        <v>המרכז</v>
      </c>
      <c r="F152" s="269">
        <v>6823</v>
      </c>
    </row>
    <row r="153" spans="1:6">
      <c r="A153" t="s">
        <v>341</v>
      </c>
      <c r="B153" s="269">
        <v>1457.0940000000001</v>
      </c>
      <c r="C153" s="269">
        <v>54</v>
      </c>
      <c r="D153" s="269">
        <v>1174</v>
      </c>
      <c r="E153" s="269" t="str">
        <f t="shared" si="2"/>
        <v>הצפון</v>
      </c>
      <c r="F153" s="269">
        <v>229.09400000000005</v>
      </c>
    </row>
    <row r="154" spans="1:6">
      <c r="A154" t="s">
        <v>491</v>
      </c>
      <c r="B154" s="269">
        <v>49956.012490000001</v>
      </c>
      <c r="C154" s="269">
        <v>1868</v>
      </c>
      <c r="D154" s="269">
        <v>43361</v>
      </c>
      <c r="E154" s="269" t="str">
        <f t="shared" si="2"/>
        <v>הצפון</v>
      </c>
      <c r="F154" s="269">
        <v>4727.012490000001</v>
      </c>
    </row>
    <row r="155" spans="1:6">
      <c r="A155" t="s">
        <v>492</v>
      </c>
      <c r="B155" s="269">
        <v>14440</v>
      </c>
      <c r="C155" s="269">
        <v>474</v>
      </c>
      <c r="D155" s="269">
        <v>12559</v>
      </c>
      <c r="E155" s="269" t="str">
        <f t="shared" si="2"/>
        <v>אזור יהודה והשומרון</v>
      </c>
      <c r="F155" s="269">
        <v>1407</v>
      </c>
    </row>
    <row r="156" spans="1:6">
      <c r="A156" t="s">
        <v>493</v>
      </c>
      <c r="B156" s="269">
        <v>79721.94</v>
      </c>
      <c r="C156" s="269">
        <v>2641</v>
      </c>
      <c r="D156" s="269">
        <v>61495</v>
      </c>
      <c r="E156" s="269" t="str">
        <f t="shared" si="2"/>
        <v>ירושלים</v>
      </c>
      <c r="F156" s="269">
        <v>15585.940000000002</v>
      </c>
    </row>
    <row r="157" spans="1:6">
      <c r="A157" t="s">
        <v>342</v>
      </c>
      <c r="B157" s="269">
        <v>2263</v>
      </c>
      <c r="C157" s="269">
        <v>59</v>
      </c>
      <c r="D157" s="269">
        <v>1975</v>
      </c>
      <c r="E157" s="269" t="str">
        <f t="shared" si="2"/>
        <v>הצפון</v>
      </c>
      <c r="F157" s="269">
        <v>229</v>
      </c>
    </row>
    <row r="158" spans="1:6">
      <c r="A158" t="s">
        <v>343</v>
      </c>
      <c r="B158" s="269">
        <v>2152.1799999999998</v>
      </c>
      <c r="C158" s="269">
        <v>0</v>
      </c>
      <c r="D158" s="269">
        <v>1390</v>
      </c>
      <c r="E158" s="269" t="str">
        <f t="shared" si="2"/>
        <v>הדרום</v>
      </c>
      <c r="F158" s="269">
        <v>762.17999999999984</v>
      </c>
    </row>
    <row r="159" spans="1:6">
      <c r="A159" t="s">
        <v>494</v>
      </c>
      <c r="B159" s="269">
        <v>43600</v>
      </c>
      <c r="C159" s="269">
        <v>11313</v>
      </c>
      <c r="D159" s="269">
        <v>26274</v>
      </c>
      <c r="E159" s="269" t="str">
        <f t="shared" si="2"/>
        <v>חיפה</v>
      </c>
      <c r="F159" s="269">
        <v>6013</v>
      </c>
    </row>
    <row r="160" spans="1:6">
      <c r="A160" t="s">
        <v>344</v>
      </c>
      <c r="B160" s="269">
        <v>165.316</v>
      </c>
      <c r="C160" s="269">
        <v>131.62400424853999</v>
      </c>
      <c r="D160" s="269">
        <v>897.40115084258105</v>
      </c>
      <c r="E160" s="269" t="str">
        <f t="shared" si="2"/>
        <v>הצפון</v>
      </c>
      <c r="F160" s="269">
        <v>-863.70915509112103</v>
      </c>
    </row>
    <row r="161" spans="1:6">
      <c r="A161" t="s">
        <v>345</v>
      </c>
      <c r="B161" s="269">
        <v>1967.836</v>
      </c>
      <c r="C161" s="269">
        <v>39</v>
      </c>
      <c r="D161" s="269">
        <v>1348</v>
      </c>
      <c r="E161" s="269" t="str">
        <f t="shared" si="2"/>
        <v>הצפון</v>
      </c>
      <c r="F161" s="269">
        <v>580.83600000000001</v>
      </c>
    </row>
    <row r="162" spans="1:6">
      <c r="A162" t="s">
        <v>425</v>
      </c>
      <c r="B162" s="269">
        <v>40361.699999999997</v>
      </c>
      <c r="C162" s="269">
        <v>845</v>
      </c>
      <c r="D162" s="269">
        <v>32840</v>
      </c>
      <c r="E162" s="269" t="str">
        <f t="shared" si="2"/>
        <v>אזור יהודה והשומרון</v>
      </c>
      <c r="F162" s="269">
        <v>6676.6999999999971</v>
      </c>
    </row>
    <row r="163" spans="1:6">
      <c r="A163" t="s">
        <v>346</v>
      </c>
      <c r="B163" s="269">
        <v>1046</v>
      </c>
      <c r="C163" s="269">
        <v>159</v>
      </c>
      <c r="D163" s="269">
        <v>847</v>
      </c>
      <c r="E163" s="269" t="str">
        <f t="shared" si="2"/>
        <v>אזור יהודה והשומרון</v>
      </c>
      <c r="F163" s="269">
        <v>40</v>
      </c>
    </row>
    <row r="164" spans="1:6">
      <c r="A164" t="s">
        <v>495</v>
      </c>
      <c r="B164" s="269">
        <v>12973</v>
      </c>
      <c r="C164" s="269">
        <v>382</v>
      </c>
      <c r="D164" s="269">
        <v>7856</v>
      </c>
      <c r="E164" s="269" t="str">
        <f t="shared" si="2"/>
        <v>הצפון</v>
      </c>
      <c r="F164" s="269">
        <v>4735</v>
      </c>
    </row>
    <row r="165" spans="1:6">
      <c r="A165" t="s">
        <v>347</v>
      </c>
      <c r="B165" s="269">
        <v>1544.807</v>
      </c>
      <c r="C165" s="269">
        <v>0</v>
      </c>
      <c r="D165" s="269">
        <v>1420</v>
      </c>
      <c r="E165" s="269" t="str">
        <f t="shared" si="2"/>
        <v>חיפה</v>
      </c>
      <c r="F165" s="269">
        <v>124.80700000000002</v>
      </c>
    </row>
    <row r="166" spans="1:6">
      <c r="A166" t="s">
        <v>426</v>
      </c>
      <c r="B166" s="269">
        <v>22721</v>
      </c>
      <c r="C166" s="269">
        <v>0</v>
      </c>
      <c r="D166" s="269">
        <v>20036</v>
      </c>
      <c r="E166" s="269" t="str">
        <f t="shared" si="2"/>
        <v>הצפון</v>
      </c>
      <c r="F166" s="269">
        <v>2685</v>
      </c>
    </row>
    <row r="167" spans="1:6">
      <c r="A167" t="s">
        <v>348</v>
      </c>
      <c r="B167" s="269">
        <v>9877</v>
      </c>
      <c r="C167" s="269">
        <v>2182</v>
      </c>
      <c r="D167" s="269">
        <v>10238</v>
      </c>
      <c r="E167" s="269" t="str">
        <f t="shared" si="2"/>
        <v>הדרום</v>
      </c>
      <c r="F167" s="269">
        <v>-2543</v>
      </c>
    </row>
    <row r="168" spans="1:6">
      <c r="A168" t="s">
        <v>496</v>
      </c>
      <c r="B168" s="269">
        <v>11828</v>
      </c>
      <c r="C168" s="269">
        <v>1251</v>
      </c>
      <c r="D168" s="269">
        <v>9629</v>
      </c>
      <c r="E168" s="269" t="str">
        <f t="shared" si="2"/>
        <v>הצפון</v>
      </c>
      <c r="F168" s="269">
        <v>948</v>
      </c>
    </row>
    <row r="169" spans="1:6">
      <c r="A169" t="s">
        <v>497</v>
      </c>
      <c r="B169" s="269">
        <v>35931</v>
      </c>
      <c r="C169" s="269">
        <v>306</v>
      </c>
      <c r="D169" s="269">
        <v>34892</v>
      </c>
      <c r="E169" s="269" t="str">
        <f t="shared" si="2"/>
        <v>הדרום</v>
      </c>
      <c r="F169" s="269">
        <v>733</v>
      </c>
    </row>
    <row r="170" spans="1:6">
      <c r="A170" t="s">
        <v>498</v>
      </c>
      <c r="B170" s="269">
        <v>30529</v>
      </c>
      <c r="C170" s="269">
        <v>1627</v>
      </c>
      <c r="D170" s="269">
        <v>27716</v>
      </c>
      <c r="E170" s="269" t="str">
        <f t="shared" si="2"/>
        <v>הצפון</v>
      </c>
      <c r="F170" s="269">
        <v>1186</v>
      </c>
    </row>
    <row r="171" spans="1:6">
      <c r="A171" t="s">
        <v>349</v>
      </c>
      <c r="B171" s="269">
        <v>1554</v>
      </c>
      <c r="C171" s="269">
        <v>184</v>
      </c>
      <c r="D171" s="269">
        <v>416</v>
      </c>
      <c r="E171" s="269" t="str">
        <f t="shared" si="2"/>
        <v>הצפון</v>
      </c>
      <c r="F171" s="269">
        <v>954</v>
      </c>
    </row>
    <row r="172" spans="1:6">
      <c r="A172" t="s">
        <v>427</v>
      </c>
      <c r="B172" s="269">
        <v>83665.94</v>
      </c>
      <c r="C172" s="269">
        <v>4828</v>
      </c>
      <c r="D172" s="269">
        <v>63437</v>
      </c>
      <c r="E172" s="269" t="str">
        <f t="shared" si="2"/>
        <v>הצפון</v>
      </c>
      <c r="F172" s="269">
        <v>15400.940000000002</v>
      </c>
    </row>
    <row r="173" spans="1:6">
      <c r="A173" t="s">
        <v>499</v>
      </c>
      <c r="B173" s="269">
        <v>367.69</v>
      </c>
      <c r="C173" s="269">
        <v>35</v>
      </c>
      <c r="D173" s="269">
        <v>188</v>
      </c>
      <c r="E173" s="269" t="str">
        <f t="shared" si="2"/>
        <v>הדרום</v>
      </c>
      <c r="F173" s="269">
        <v>144.69</v>
      </c>
    </row>
    <row r="174" spans="1:6">
      <c r="A174" t="s">
        <v>500</v>
      </c>
      <c r="B174" s="269">
        <v>11632.517</v>
      </c>
      <c r="C174" s="269">
        <v>458</v>
      </c>
      <c r="D174" s="269">
        <v>9552</v>
      </c>
      <c r="E174" s="269" t="str">
        <f t="shared" si="2"/>
        <v>המרכז</v>
      </c>
      <c r="F174" s="269">
        <v>1622.5169999999998</v>
      </c>
    </row>
    <row r="175" spans="1:6">
      <c r="A175" t="s">
        <v>350</v>
      </c>
      <c r="B175" s="269">
        <v>1976</v>
      </c>
      <c r="C175" s="269">
        <v>70</v>
      </c>
      <c r="D175" s="269">
        <v>1541</v>
      </c>
      <c r="E175" s="269" t="str">
        <f t="shared" si="2"/>
        <v>הצפון</v>
      </c>
      <c r="F175" s="269">
        <v>365</v>
      </c>
    </row>
    <row r="176" spans="1:6">
      <c r="A176" t="s">
        <v>428</v>
      </c>
      <c r="B176" s="269">
        <v>65487.611599999997</v>
      </c>
      <c r="C176" s="269">
        <v>1093</v>
      </c>
      <c r="D176" s="269">
        <v>61385</v>
      </c>
      <c r="E176" s="269" t="str">
        <f t="shared" si="2"/>
        <v>המרכז</v>
      </c>
      <c r="F176" s="269">
        <v>3009.6115999999965</v>
      </c>
    </row>
    <row r="177" spans="1:6">
      <c r="A177" t="s">
        <v>429</v>
      </c>
      <c r="B177" s="269">
        <v>49187.696000000004</v>
      </c>
      <c r="C177" s="269">
        <v>6350</v>
      </c>
      <c r="D177" s="269">
        <v>25687</v>
      </c>
      <c r="E177" s="269" t="str">
        <f t="shared" si="2"/>
        <v>הצפון</v>
      </c>
      <c r="F177" s="269">
        <v>17150.696000000004</v>
      </c>
    </row>
    <row r="178" spans="1:6">
      <c r="A178" t="s">
        <v>430</v>
      </c>
      <c r="B178" s="269">
        <v>82324</v>
      </c>
      <c r="C178" s="269">
        <v>6664</v>
      </c>
      <c r="D178" s="269">
        <v>70204</v>
      </c>
      <c r="E178" s="269" t="str">
        <f t="shared" si="2"/>
        <v>הצפון</v>
      </c>
      <c r="F178" s="269">
        <v>5456</v>
      </c>
    </row>
    <row r="179" spans="1:6">
      <c r="A179" t="s">
        <v>431</v>
      </c>
      <c r="B179" s="269">
        <v>61235</v>
      </c>
      <c r="C179" s="269">
        <v>4244</v>
      </c>
      <c r="D179" s="269">
        <v>53393</v>
      </c>
      <c r="E179" s="269" t="str">
        <f t="shared" si="2"/>
        <v>חיפה</v>
      </c>
      <c r="F179" s="269">
        <v>3598</v>
      </c>
    </row>
    <row r="180" spans="1:6">
      <c r="A180" t="s">
        <v>432</v>
      </c>
      <c r="B180" s="269">
        <v>20776</v>
      </c>
      <c r="C180" s="269">
        <v>2016</v>
      </c>
      <c r="D180" s="269">
        <v>15708</v>
      </c>
      <c r="E180" s="269" t="str">
        <f t="shared" si="2"/>
        <v>הדרום</v>
      </c>
      <c r="F180" s="269">
        <v>3052</v>
      </c>
    </row>
    <row r="181" spans="1:6">
      <c r="A181" t="s">
        <v>433</v>
      </c>
      <c r="B181" s="269">
        <v>338154</v>
      </c>
      <c r="C181" s="269">
        <v>24975</v>
      </c>
      <c r="D181" s="269">
        <v>258243</v>
      </c>
      <c r="E181" s="269" t="str">
        <f t="shared" si="2"/>
        <v>המרכז</v>
      </c>
      <c r="F181" s="269">
        <v>54936</v>
      </c>
    </row>
    <row r="182" spans="1:6">
      <c r="A182" t="s">
        <v>518</v>
      </c>
      <c r="B182" s="269">
        <v>393.00000000000102</v>
      </c>
      <c r="C182" s="269">
        <v>36</v>
      </c>
      <c r="D182" s="269">
        <v>211</v>
      </c>
      <c r="E182" s="269" t="str">
        <f t="shared" si="2"/>
        <v>הצפון</v>
      </c>
      <c r="F182" s="269">
        <v>146.00000000000102</v>
      </c>
    </row>
    <row r="183" spans="1:6">
      <c r="A183" t="s">
        <v>351</v>
      </c>
      <c r="B183" s="269">
        <v>2921</v>
      </c>
      <c r="C183" s="269">
        <v>0</v>
      </c>
      <c r="D183" s="269">
        <v>1974</v>
      </c>
      <c r="E183" s="269" t="str">
        <f t="shared" si="2"/>
        <v>המרכז</v>
      </c>
      <c r="F183" s="269">
        <v>947</v>
      </c>
    </row>
    <row r="184" spans="1:6">
      <c r="A184" t="s">
        <v>434</v>
      </c>
      <c r="B184" s="269">
        <v>9689.6279000000104</v>
      </c>
      <c r="C184" s="269">
        <v>272</v>
      </c>
      <c r="D184" s="269">
        <v>6856</v>
      </c>
      <c r="E184" s="269" t="str">
        <f t="shared" si="2"/>
        <v>הצפון</v>
      </c>
      <c r="F184" s="269">
        <v>2561.6279000000104</v>
      </c>
    </row>
    <row r="185" spans="1:6">
      <c r="A185" t="s">
        <v>352</v>
      </c>
      <c r="B185" s="269">
        <v>291.875</v>
      </c>
      <c r="C185" s="269">
        <v>82</v>
      </c>
      <c r="D185" s="269">
        <v>199</v>
      </c>
      <c r="E185" s="269" t="str">
        <f t="shared" si="2"/>
        <v>הצפון</v>
      </c>
      <c r="F185" s="269">
        <v>10.875</v>
      </c>
    </row>
    <row r="186" spans="1:6">
      <c r="A186" t="s">
        <v>353</v>
      </c>
      <c r="B186" s="269">
        <v>8896.9079999999994</v>
      </c>
      <c r="C186" s="269">
        <v>130</v>
      </c>
      <c r="D186" s="269">
        <v>7548</v>
      </c>
      <c r="E186" s="269" t="str">
        <f t="shared" si="2"/>
        <v>הדרום</v>
      </c>
      <c r="F186" s="269">
        <v>1218.9079999999994</v>
      </c>
    </row>
    <row r="187" spans="1:6">
      <c r="A187" t="s">
        <v>354</v>
      </c>
      <c r="B187" s="269">
        <v>1922.4159999999999</v>
      </c>
      <c r="C187" s="269">
        <v>0</v>
      </c>
      <c r="D187" s="269">
        <v>1157</v>
      </c>
      <c r="E187" s="269" t="str">
        <f t="shared" si="2"/>
        <v>הצפון</v>
      </c>
      <c r="F187" s="269">
        <v>765.41599999999994</v>
      </c>
    </row>
    <row r="188" spans="1:6">
      <c r="A188" t="s">
        <v>355</v>
      </c>
      <c r="B188" s="269">
        <v>3208</v>
      </c>
      <c r="C188" s="269">
        <v>152</v>
      </c>
      <c r="D188" s="269">
        <v>2228</v>
      </c>
      <c r="E188" s="269" t="str">
        <f t="shared" si="2"/>
        <v>הצפון</v>
      </c>
      <c r="F188" s="269">
        <v>828</v>
      </c>
    </row>
    <row r="189" spans="1:6">
      <c r="A189" t="s">
        <v>519</v>
      </c>
      <c r="B189" s="269">
        <v>1071.2934</v>
      </c>
      <c r="C189" s="269">
        <v>38</v>
      </c>
      <c r="D189" s="269">
        <v>502</v>
      </c>
      <c r="E189" s="269" t="str">
        <f t="shared" si="2"/>
        <v>הצפון</v>
      </c>
      <c r="F189" s="269">
        <v>531.29340000000002</v>
      </c>
    </row>
    <row r="190" spans="1:6">
      <c r="A190" t="s">
        <v>356</v>
      </c>
      <c r="B190" s="269">
        <v>480.30000000000098</v>
      </c>
      <c r="C190" s="269">
        <v>196</v>
      </c>
      <c r="D190" s="269">
        <v>283</v>
      </c>
      <c r="E190" s="269" t="str">
        <f t="shared" si="2"/>
        <v>הצפון</v>
      </c>
      <c r="F190" s="269">
        <v>1.3000000000009777</v>
      </c>
    </row>
    <row r="191" spans="1:6">
      <c r="A191" t="s">
        <v>435</v>
      </c>
      <c r="B191" s="269">
        <v>78839</v>
      </c>
      <c r="C191" s="269">
        <v>8353</v>
      </c>
      <c r="D191" s="269">
        <v>67077</v>
      </c>
      <c r="E191" s="269" t="str">
        <f t="shared" si="2"/>
        <v>הצפון</v>
      </c>
      <c r="F191" s="269">
        <v>3409</v>
      </c>
    </row>
    <row r="192" spans="1:6">
      <c r="A192" t="s">
        <v>357</v>
      </c>
      <c r="B192" s="269">
        <v>3883</v>
      </c>
      <c r="C192" s="269">
        <v>306</v>
      </c>
      <c r="D192" s="269">
        <v>2304</v>
      </c>
      <c r="E192" s="269" t="str">
        <f t="shared" si="2"/>
        <v>אזור יהודה והשומרון</v>
      </c>
      <c r="F192" s="269">
        <v>1273</v>
      </c>
    </row>
    <row r="193" spans="1:6">
      <c r="A193" t="s">
        <v>501</v>
      </c>
      <c r="B193" s="269">
        <v>31111</v>
      </c>
      <c r="C193" s="269">
        <v>1097</v>
      </c>
      <c r="D193" s="269">
        <v>29174</v>
      </c>
      <c r="E193" s="269" t="str">
        <f t="shared" si="2"/>
        <v>הצפון</v>
      </c>
      <c r="F193" s="269">
        <v>840</v>
      </c>
    </row>
    <row r="194" spans="1:6">
      <c r="A194" t="s">
        <v>502</v>
      </c>
      <c r="B194" s="269">
        <v>25160</v>
      </c>
      <c r="C194" s="269">
        <v>1845</v>
      </c>
      <c r="D194" s="269">
        <v>22482</v>
      </c>
      <c r="E194" s="269" t="str">
        <f t="shared" ref="E194:E257" si="3">VLOOKUP($A194,מחוזות,3,FALSE)</f>
        <v>הצפון</v>
      </c>
      <c r="F194" s="269">
        <v>833</v>
      </c>
    </row>
    <row r="195" spans="1:6">
      <c r="A195" t="s">
        <v>503</v>
      </c>
      <c r="B195" s="269">
        <v>63289</v>
      </c>
      <c r="C195" s="269">
        <v>3401</v>
      </c>
      <c r="D195" s="269">
        <v>57228</v>
      </c>
      <c r="E195" s="269" t="str">
        <f t="shared" si="3"/>
        <v>המרכז</v>
      </c>
      <c r="F195" s="269">
        <v>2660</v>
      </c>
    </row>
    <row r="196" spans="1:6">
      <c r="A196" t="s">
        <v>504</v>
      </c>
      <c r="B196" s="269">
        <v>86242</v>
      </c>
      <c r="C196" s="269">
        <v>3697</v>
      </c>
      <c r="D196" s="269">
        <v>79542</v>
      </c>
      <c r="E196" s="269" t="str">
        <f t="shared" si="3"/>
        <v>הצפון</v>
      </c>
      <c r="F196" s="269">
        <v>3003</v>
      </c>
    </row>
    <row r="197" spans="1:6">
      <c r="A197" t="s">
        <v>505</v>
      </c>
      <c r="B197" s="269">
        <v>33784.487000000001</v>
      </c>
      <c r="C197" s="269">
        <v>2374</v>
      </c>
      <c r="D197" s="269">
        <v>29476</v>
      </c>
      <c r="E197" s="269" t="str">
        <f t="shared" si="3"/>
        <v>המרכז</v>
      </c>
      <c r="F197" s="269">
        <v>1934.487000000001</v>
      </c>
    </row>
    <row r="198" spans="1:6">
      <c r="A198" t="s">
        <v>358</v>
      </c>
      <c r="B198" s="269">
        <v>3237.098</v>
      </c>
      <c r="C198" s="269">
        <v>150</v>
      </c>
      <c r="D198" s="269">
        <v>2100</v>
      </c>
      <c r="E198" s="269" t="str">
        <f t="shared" si="3"/>
        <v>חיפה</v>
      </c>
      <c r="F198" s="269">
        <v>987.09799999999996</v>
      </c>
    </row>
    <row r="199" spans="1:6">
      <c r="A199" t="s">
        <v>436</v>
      </c>
      <c r="B199" s="269">
        <v>99531</v>
      </c>
      <c r="C199" s="269">
        <v>6662</v>
      </c>
      <c r="D199" s="269">
        <v>79849</v>
      </c>
      <c r="E199" s="269" t="str">
        <f t="shared" si="3"/>
        <v>הצפון</v>
      </c>
      <c r="F199" s="269">
        <v>13020</v>
      </c>
    </row>
    <row r="200" spans="1:6">
      <c r="A200" t="s">
        <v>359</v>
      </c>
      <c r="B200" s="269">
        <v>5419.7250000000004</v>
      </c>
      <c r="C200" s="269">
        <v>101</v>
      </c>
      <c r="D200" s="269">
        <v>2820</v>
      </c>
      <c r="E200" s="269" t="str">
        <f t="shared" si="3"/>
        <v>הצפון</v>
      </c>
      <c r="F200" s="269">
        <v>2498.7250000000004</v>
      </c>
    </row>
    <row r="201" spans="1:6">
      <c r="A201" t="s">
        <v>506</v>
      </c>
      <c r="B201" s="269">
        <v>4498</v>
      </c>
      <c r="C201" s="269">
        <v>51</v>
      </c>
      <c r="D201" s="269">
        <v>3691</v>
      </c>
      <c r="E201" s="269" t="str">
        <f t="shared" si="3"/>
        <v>אזור יהודה והשומרון</v>
      </c>
      <c r="F201" s="269">
        <v>756</v>
      </c>
    </row>
    <row r="202" spans="1:6">
      <c r="A202" t="s">
        <v>437</v>
      </c>
      <c r="B202" s="269">
        <v>21797</v>
      </c>
      <c r="C202" s="269">
        <v>1103</v>
      </c>
      <c r="D202" s="269">
        <v>20421</v>
      </c>
      <c r="E202" s="269" t="str">
        <f t="shared" si="3"/>
        <v>הדרום</v>
      </c>
      <c r="F202" s="269">
        <v>273</v>
      </c>
    </row>
    <row r="203" spans="1:6">
      <c r="A203" t="s">
        <v>520</v>
      </c>
      <c r="B203" s="269">
        <v>4773.7700000000004</v>
      </c>
      <c r="C203" s="269">
        <v>1391</v>
      </c>
      <c r="D203" s="269">
        <v>1739</v>
      </c>
      <c r="E203" s="269" t="str">
        <f t="shared" si="3"/>
        <v>חיפה</v>
      </c>
      <c r="F203" s="269">
        <v>1643.7700000000004</v>
      </c>
    </row>
    <row r="204" spans="1:6">
      <c r="A204" t="s">
        <v>360</v>
      </c>
      <c r="B204" s="269">
        <v>1069.56</v>
      </c>
      <c r="C204" s="269">
        <v>0</v>
      </c>
      <c r="D204" s="269">
        <v>387</v>
      </c>
      <c r="E204" s="269" t="str">
        <f t="shared" si="3"/>
        <v>הדרום</v>
      </c>
      <c r="F204" s="269">
        <v>682.56</v>
      </c>
    </row>
    <row r="205" spans="1:6">
      <c r="A205" t="s">
        <v>361</v>
      </c>
      <c r="B205" s="269">
        <v>479.863</v>
      </c>
      <c r="C205" s="269">
        <v>44</v>
      </c>
      <c r="D205" s="269">
        <v>340</v>
      </c>
      <c r="E205" s="269" t="str">
        <f t="shared" si="3"/>
        <v>הצפון</v>
      </c>
      <c r="F205" s="269">
        <v>95.863</v>
      </c>
    </row>
    <row r="206" spans="1:6">
      <c r="A206" t="s">
        <v>362</v>
      </c>
      <c r="B206" s="269">
        <v>2367</v>
      </c>
      <c r="C206" s="269">
        <v>124</v>
      </c>
      <c r="D206" s="269">
        <v>1178</v>
      </c>
      <c r="E206" s="269" t="str">
        <f t="shared" si="3"/>
        <v>הצפון</v>
      </c>
      <c r="F206" s="269">
        <v>1065</v>
      </c>
    </row>
    <row r="207" spans="1:6">
      <c r="A207" t="s">
        <v>363</v>
      </c>
      <c r="B207" s="269">
        <v>28540</v>
      </c>
      <c r="C207" s="269">
        <v>19720</v>
      </c>
      <c r="D207" s="269">
        <v>21910</v>
      </c>
      <c r="E207" s="269" t="str">
        <f t="shared" si="3"/>
        <v>חיפה</v>
      </c>
      <c r="F207" s="269">
        <v>-13090</v>
      </c>
    </row>
    <row r="208" spans="1:6">
      <c r="A208" t="s">
        <v>364</v>
      </c>
      <c r="B208" s="269">
        <v>1220</v>
      </c>
      <c r="C208" s="269">
        <v>84</v>
      </c>
      <c r="D208" s="269">
        <v>1119</v>
      </c>
      <c r="E208" s="269" t="str">
        <f t="shared" si="3"/>
        <v>המרכז</v>
      </c>
      <c r="F208" s="269">
        <v>17</v>
      </c>
    </row>
    <row r="209" spans="1:6">
      <c r="A209" t="s">
        <v>438</v>
      </c>
      <c r="B209" s="269">
        <v>581916.89199999999</v>
      </c>
      <c r="C209" s="269">
        <v>19440</v>
      </c>
      <c r="D209" s="269">
        <v>516102</v>
      </c>
      <c r="E209" s="269" t="str">
        <f t="shared" si="3"/>
        <v>המרכז</v>
      </c>
      <c r="F209" s="269">
        <v>46374.891999999993</v>
      </c>
    </row>
    <row r="210" spans="1:6">
      <c r="A210" t="s">
        <v>365</v>
      </c>
      <c r="B210" s="269">
        <v>9257</v>
      </c>
      <c r="C210" s="269">
        <v>762</v>
      </c>
      <c r="D210" s="269">
        <v>8394</v>
      </c>
      <c r="E210" s="269" t="str">
        <f t="shared" si="3"/>
        <v>הצפון</v>
      </c>
      <c r="F210" s="269">
        <v>101</v>
      </c>
    </row>
    <row r="211" spans="1:6">
      <c r="A211" t="s">
        <v>439</v>
      </c>
      <c r="B211" s="269">
        <v>42256.98</v>
      </c>
      <c r="C211" s="269">
        <v>7173</v>
      </c>
      <c r="D211" s="269">
        <v>35198</v>
      </c>
      <c r="E211" s="269" t="str">
        <f t="shared" si="3"/>
        <v>אזור יהודה והשומרון</v>
      </c>
      <c r="F211" s="269">
        <v>-114.0199999999968</v>
      </c>
    </row>
    <row r="212" spans="1:6">
      <c r="A212" t="s">
        <v>366</v>
      </c>
      <c r="B212" s="269">
        <v>773</v>
      </c>
      <c r="C212" s="269">
        <v>42</v>
      </c>
      <c r="D212" s="269">
        <v>656</v>
      </c>
      <c r="E212" s="269" t="str">
        <f t="shared" si="3"/>
        <v>המרכז</v>
      </c>
      <c r="F212" s="269">
        <v>75</v>
      </c>
    </row>
    <row r="213" spans="1:6">
      <c r="A213" t="s">
        <v>440</v>
      </c>
      <c r="B213" s="269">
        <v>3681</v>
      </c>
      <c r="C213" s="269">
        <v>450</v>
      </c>
      <c r="D213" s="269">
        <v>1303</v>
      </c>
      <c r="E213" s="269" t="str">
        <f t="shared" si="3"/>
        <v>המרכז</v>
      </c>
      <c r="F213" s="269">
        <v>1928</v>
      </c>
    </row>
    <row r="214" spans="1:6">
      <c r="A214" t="s">
        <v>368</v>
      </c>
      <c r="B214" s="269">
        <v>8069</v>
      </c>
      <c r="C214" s="269">
        <v>985</v>
      </c>
      <c r="D214" s="269">
        <v>6821</v>
      </c>
      <c r="E214" s="269" t="str">
        <f t="shared" si="3"/>
        <v>הצפון</v>
      </c>
      <c r="F214" s="269">
        <v>263</v>
      </c>
    </row>
    <row r="215" spans="1:6">
      <c r="A215" t="s">
        <v>441</v>
      </c>
      <c r="B215" s="269">
        <v>42922</v>
      </c>
      <c r="C215" s="269">
        <v>14928</v>
      </c>
      <c r="D215" s="269">
        <v>21981</v>
      </c>
      <c r="E215" s="269" t="str">
        <f t="shared" si="3"/>
        <v>תל אביב</v>
      </c>
      <c r="F215" s="269">
        <v>6013</v>
      </c>
    </row>
    <row r="216" spans="1:6">
      <c r="A216" t="s">
        <v>369</v>
      </c>
      <c r="B216" s="269">
        <v>3919.2289999999998</v>
      </c>
      <c r="C216" s="269">
        <v>1317</v>
      </c>
      <c r="D216" s="269">
        <v>1684</v>
      </c>
      <c r="E216" s="269" t="str">
        <f t="shared" si="3"/>
        <v>אזור יהודה והשומרון</v>
      </c>
      <c r="F216" s="269">
        <v>918.22899999999981</v>
      </c>
    </row>
    <row r="217" spans="1:6">
      <c r="A217" t="s">
        <v>442</v>
      </c>
      <c r="B217" s="269">
        <v>93248</v>
      </c>
      <c r="C217" s="269">
        <v>21387</v>
      </c>
      <c r="D217" s="269">
        <v>69479</v>
      </c>
      <c r="E217" s="269" t="str">
        <f t="shared" si="3"/>
        <v>חיפה</v>
      </c>
      <c r="F217" s="269">
        <v>2382</v>
      </c>
    </row>
    <row r="218" spans="1:6">
      <c r="A218" t="s">
        <v>443</v>
      </c>
      <c r="B218" s="269">
        <v>60201</v>
      </c>
      <c r="C218" s="269">
        <v>0</v>
      </c>
      <c r="D218" s="269">
        <v>54986</v>
      </c>
      <c r="E218" s="269" t="str">
        <f t="shared" si="3"/>
        <v>חיפה</v>
      </c>
      <c r="F218" s="269">
        <v>5215</v>
      </c>
    </row>
    <row r="219" spans="1:6">
      <c r="A219" t="s">
        <v>521</v>
      </c>
      <c r="B219" s="269">
        <v>166936</v>
      </c>
      <c r="C219" s="269">
        <v>5437</v>
      </c>
      <c r="D219" s="269">
        <v>142844</v>
      </c>
      <c r="E219" s="269" t="str">
        <f t="shared" si="3"/>
        <v>הדרום</v>
      </c>
      <c r="F219" s="269">
        <v>18655</v>
      </c>
    </row>
    <row r="220" spans="1:6">
      <c r="A220" t="s">
        <v>370</v>
      </c>
      <c r="B220" s="269">
        <v>26156.167000000001</v>
      </c>
      <c r="C220" s="269">
        <v>1997</v>
      </c>
      <c r="D220" s="269">
        <v>24641</v>
      </c>
      <c r="E220" s="269" t="str">
        <f t="shared" si="3"/>
        <v>חיפה</v>
      </c>
      <c r="F220" s="269">
        <v>-481.83299999999872</v>
      </c>
    </row>
    <row r="221" spans="1:6">
      <c r="A221" t="s">
        <v>444</v>
      </c>
      <c r="B221" s="269">
        <v>14829.65</v>
      </c>
      <c r="C221" s="269">
        <v>1379</v>
      </c>
      <c r="D221" s="269">
        <v>12065</v>
      </c>
      <c r="E221" s="269" t="str">
        <f t="shared" si="3"/>
        <v>חיפה</v>
      </c>
      <c r="F221" s="269">
        <v>1385.6499999999996</v>
      </c>
    </row>
    <row r="222" spans="1:6">
      <c r="A222" t="s">
        <v>371</v>
      </c>
      <c r="B222" s="269">
        <v>548</v>
      </c>
      <c r="C222" s="269">
        <v>15</v>
      </c>
      <c r="D222" s="269">
        <v>206</v>
      </c>
      <c r="E222" s="269" t="str">
        <f t="shared" si="3"/>
        <v>ירושלים</v>
      </c>
      <c r="F222" s="269">
        <v>327</v>
      </c>
    </row>
    <row r="223" spans="1:6">
      <c r="A223" t="s">
        <v>445</v>
      </c>
      <c r="B223" s="269">
        <v>21423</v>
      </c>
      <c r="C223" s="269">
        <v>1436</v>
      </c>
      <c r="D223" s="269">
        <v>18044</v>
      </c>
      <c r="E223" s="269" t="str">
        <f t="shared" si="3"/>
        <v>חיפה</v>
      </c>
      <c r="F223" s="269">
        <v>1943</v>
      </c>
    </row>
    <row r="224" spans="1:6">
      <c r="A224" t="s">
        <v>446</v>
      </c>
      <c r="B224" s="269">
        <v>57631</v>
      </c>
      <c r="C224" s="269">
        <v>1485</v>
      </c>
      <c r="D224" s="269">
        <v>42005</v>
      </c>
      <c r="E224" s="269" t="str">
        <f t="shared" si="3"/>
        <v>הדרום</v>
      </c>
      <c r="F224" s="269">
        <v>14141</v>
      </c>
    </row>
    <row r="225" spans="1:6">
      <c r="A225" t="s">
        <v>372</v>
      </c>
      <c r="B225" s="269">
        <v>29642</v>
      </c>
      <c r="C225" s="269">
        <v>249.67</v>
      </c>
      <c r="D225" s="269">
        <v>27298</v>
      </c>
      <c r="E225" s="269" t="str">
        <f t="shared" si="3"/>
        <v>המרכז</v>
      </c>
      <c r="F225" s="269">
        <v>2094.3300000000017</v>
      </c>
    </row>
    <row r="226" spans="1:6">
      <c r="A226" t="s">
        <v>447</v>
      </c>
      <c r="B226" s="269">
        <v>27887.9</v>
      </c>
      <c r="C226" s="269">
        <v>1224</v>
      </c>
      <c r="D226" s="269">
        <v>21826</v>
      </c>
      <c r="E226" s="269" t="str">
        <f t="shared" si="3"/>
        <v>הצפון</v>
      </c>
      <c r="F226" s="269">
        <v>4837.9000000000015</v>
      </c>
    </row>
    <row r="227" spans="1:6">
      <c r="A227" t="s">
        <v>373</v>
      </c>
      <c r="B227" s="269">
        <v>3745</v>
      </c>
      <c r="C227" s="269">
        <v>82</v>
      </c>
      <c r="D227" s="269">
        <v>3362</v>
      </c>
      <c r="E227" s="269" t="str">
        <f t="shared" si="3"/>
        <v>אזור יהודה והשומרון</v>
      </c>
      <c r="F227" s="269">
        <v>301</v>
      </c>
    </row>
    <row r="228" spans="1:6">
      <c r="A228" t="s">
        <v>374</v>
      </c>
      <c r="B228" s="269">
        <v>1254.8879999999999</v>
      </c>
      <c r="C228" s="269">
        <v>0</v>
      </c>
      <c r="D228" s="269">
        <v>0</v>
      </c>
      <c r="E228" s="269" t="str">
        <f t="shared" si="3"/>
        <v>הצפון</v>
      </c>
      <c r="F228" s="269">
        <v>1254.8879999999999</v>
      </c>
    </row>
    <row r="229" spans="1:6">
      <c r="A229" t="s">
        <v>448</v>
      </c>
      <c r="B229" s="269">
        <v>101264.0883</v>
      </c>
      <c r="C229" s="269">
        <v>6241</v>
      </c>
      <c r="D229" s="269">
        <v>84074</v>
      </c>
      <c r="E229" s="269" t="str">
        <f t="shared" si="3"/>
        <v>המרכז</v>
      </c>
      <c r="F229" s="269">
        <v>10949.088300000003</v>
      </c>
    </row>
    <row r="230" spans="1:6">
      <c r="A230" t="s">
        <v>375</v>
      </c>
      <c r="B230" s="269">
        <v>17189.816200000001</v>
      </c>
      <c r="C230" s="269">
        <v>924</v>
      </c>
      <c r="D230" s="269">
        <v>16993</v>
      </c>
      <c r="E230" s="269" t="str">
        <f t="shared" si="3"/>
        <v>הצפון</v>
      </c>
      <c r="F230" s="269">
        <v>-727.18379999999888</v>
      </c>
    </row>
    <row r="231" spans="1:6">
      <c r="A231" t="s">
        <v>449</v>
      </c>
      <c r="B231" s="269">
        <v>478732.90899999999</v>
      </c>
      <c r="C231" s="269">
        <v>3220</v>
      </c>
      <c r="D231" s="269">
        <v>412260</v>
      </c>
      <c r="E231" s="269" t="str">
        <f t="shared" si="3"/>
        <v>המרכז</v>
      </c>
      <c r="F231" s="269">
        <v>63252.908999999985</v>
      </c>
    </row>
    <row r="232" spans="1:6">
      <c r="A232" t="s">
        <v>450</v>
      </c>
      <c r="B232" s="269">
        <v>12942</v>
      </c>
      <c r="C232" s="269">
        <v>2131</v>
      </c>
      <c r="D232" s="269">
        <v>8462</v>
      </c>
      <c r="E232" s="269" t="str">
        <f t="shared" si="3"/>
        <v>הדרום</v>
      </c>
      <c r="F232" s="269">
        <v>2349</v>
      </c>
    </row>
    <row r="233" spans="1:6">
      <c r="A233" t="s">
        <v>451</v>
      </c>
      <c r="B233" s="269">
        <v>231797.36199999999</v>
      </c>
      <c r="C233" s="269">
        <v>24883</v>
      </c>
      <c r="D233" s="269">
        <v>169524</v>
      </c>
      <c r="E233" s="269" t="str">
        <f t="shared" si="3"/>
        <v>המרכז</v>
      </c>
      <c r="F233" s="269">
        <v>37390.361999999994</v>
      </c>
    </row>
    <row r="234" spans="1:6">
      <c r="A234" t="s">
        <v>376</v>
      </c>
      <c r="B234" s="269">
        <v>7778.95</v>
      </c>
      <c r="C234" s="269">
        <v>0</v>
      </c>
      <c r="D234" s="269">
        <v>2153</v>
      </c>
      <c r="E234" s="269" t="str">
        <f t="shared" si="3"/>
        <v>הצפון</v>
      </c>
      <c r="F234" s="269">
        <v>5625.95</v>
      </c>
    </row>
    <row r="235" spans="1:6">
      <c r="A235" t="s">
        <v>377</v>
      </c>
      <c r="B235" s="269">
        <v>1435.1</v>
      </c>
      <c r="C235" s="269">
        <v>775</v>
      </c>
      <c r="D235" s="269">
        <v>601</v>
      </c>
      <c r="E235" s="269" t="str">
        <f t="shared" si="3"/>
        <v>חיפה</v>
      </c>
      <c r="F235" s="269">
        <v>59.099999999999909</v>
      </c>
    </row>
    <row r="236" spans="1:6">
      <c r="A236" t="s">
        <v>452</v>
      </c>
      <c r="B236" s="269">
        <v>143055</v>
      </c>
      <c r="C236" s="269">
        <v>7879</v>
      </c>
      <c r="D236" s="269">
        <v>120610</v>
      </c>
      <c r="E236" s="269" t="str">
        <f t="shared" si="3"/>
        <v>המרכז</v>
      </c>
      <c r="F236" s="269">
        <v>14566</v>
      </c>
    </row>
    <row r="237" spans="1:6">
      <c r="A237" t="s">
        <v>453</v>
      </c>
      <c r="B237" s="269">
        <v>361925</v>
      </c>
      <c r="C237" s="269">
        <v>11683</v>
      </c>
      <c r="D237" s="269">
        <v>299325</v>
      </c>
      <c r="E237" s="269" t="str">
        <f t="shared" si="3"/>
        <v>תל אביב</v>
      </c>
      <c r="F237" s="269">
        <v>50917</v>
      </c>
    </row>
    <row r="238" spans="1:6">
      <c r="A238" t="s">
        <v>454</v>
      </c>
      <c r="B238" s="269">
        <v>91699</v>
      </c>
      <c r="C238" s="269">
        <v>870</v>
      </c>
      <c r="D238" s="269">
        <v>82839</v>
      </c>
      <c r="E238" s="269" t="str">
        <f t="shared" si="3"/>
        <v>תל אביב</v>
      </c>
      <c r="F238" s="269">
        <v>7990</v>
      </c>
    </row>
    <row r="239" spans="1:6">
      <c r="A239" t="s">
        <v>378</v>
      </c>
      <c r="B239" s="269">
        <v>31521.89932</v>
      </c>
      <c r="C239" s="269">
        <v>2.8330000000000002</v>
      </c>
      <c r="D239" s="269">
        <v>29023.677</v>
      </c>
      <c r="E239" s="269" t="e">
        <f t="shared" si="3"/>
        <v>#N/A</v>
      </c>
      <c r="F239" s="269">
        <v>2495.389320000002</v>
      </c>
    </row>
    <row r="240" spans="1:6">
      <c r="A240" t="s">
        <v>379</v>
      </c>
      <c r="B240" s="269">
        <v>7234</v>
      </c>
      <c r="C240" s="269">
        <v>103</v>
      </c>
      <c r="D240" s="269">
        <v>6457</v>
      </c>
      <c r="E240" s="269" t="str">
        <f t="shared" si="3"/>
        <v>הצפון</v>
      </c>
      <c r="F240" s="269">
        <v>674</v>
      </c>
    </row>
    <row r="241" spans="1:6">
      <c r="A241" t="s">
        <v>507</v>
      </c>
      <c r="B241" s="269">
        <v>74972.763999999996</v>
      </c>
      <c r="C241" s="269">
        <v>266</v>
      </c>
      <c r="D241" s="269">
        <v>72926</v>
      </c>
      <c r="E241" s="269" t="str">
        <f t="shared" si="3"/>
        <v>הדרום</v>
      </c>
      <c r="F241" s="269">
        <v>1780.7639999999956</v>
      </c>
    </row>
    <row r="242" spans="1:6">
      <c r="A242" t="s">
        <v>455</v>
      </c>
      <c r="B242" s="269">
        <v>148055</v>
      </c>
      <c r="C242" s="269">
        <v>21385</v>
      </c>
      <c r="D242" s="269">
        <v>127715</v>
      </c>
      <c r="E242" s="269" t="str">
        <f t="shared" si="3"/>
        <v>המרכז</v>
      </c>
      <c r="F242" s="269">
        <v>-1045</v>
      </c>
    </row>
    <row r="243" spans="1:6">
      <c r="A243" t="s">
        <v>380</v>
      </c>
      <c r="B243" s="269">
        <v>257.32</v>
      </c>
      <c r="C243" s="269">
        <v>7</v>
      </c>
      <c r="D243" s="269">
        <v>184</v>
      </c>
      <c r="E243" s="269" t="str">
        <f t="shared" si="3"/>
        <v>הצפון</v>
      </c>
      <c r="F243" s="269">
        <v>66.319999999999993</v>
      </c>
    </row>
    <row r="244" spans="1:6">
      <c r="A244" t="s">
        <v>381</v>
      </c>
      <c r="B244" s="269">
        <v>4993</v>
      </c>
      <c r="C244" s="269">
        <v>194</v>
      </c>
      <c r="D244" s="269">
        <v>2993</v>
      </c>
      <c r="E244" s="269" t="str">
        <f t="shared" si="3"/>
        <v>הדרום</v>
      </c>
      <c r="F244" s="269">
        <v>1806</v>
      </c>
    </row>
    <row r="245" spans="1:6">
      <c r="A245" t="s">
        <v>508</v>
      </c>
      <c r="B245" s="269">
        <v>15298.38</v>
      </c>
      <c r="C245" s="269">
        <v>2181</v>
      </c>
      <c r="D245" s="269">
        <v>12229</v>
      </c>
      <c r="E245" s="269" t="str">
        <f t="shared" si="3"/>
        <v>הדרום</v>
      </c>
      <c r="F245" s="269">
        <v>888.3799999999992</v>
      </c>
    </row>
    <row r="246" spans="1:6">
      <c r="A246" t="s">
        <v>456</v>
      </c>
      <c r="B246" s="269">
        <v>39614.315199999997</v>
      </c>
      <c r="C246" s="269">
        <v>22337</v>
      </c>
      <c r="D246" s="269">
        <v>25965</v>
      </c>
      <c r="E246" s="269" t="str">
        <f t="shared" si="3"/>
        <v>הדרום</v>
      </c>
      <c r="F246" s="269">
        <v>-8687.6848000000027</v>
      </c>
    </row>
    <row r="247" spans="1:6">
      <c r="A247" t="s">
        <v>382</v>
      </c>
      <c r="B247" s="269">
        <v>18264</v>
      </c>
      <c r="C247" s="269">
        <v>1589</v>
      </c>
      <c r="D247" s="269">
        <v>18817</v>
      </c>
      <c r="E247" s="269" t="str">
        <f t="shared" si="3"/>
        <v>המרכז</v>
      </c>
      <c r="F247" s="269">
        <v>-2142</v>
      </c>
    </row>
    <row r="248" spans="1:6">
      <c r="A248" t="s">
        <v>509</v>
      </c>
      <c r="B248" s="269">
        <v>35513</v>
      </c>
      <c r="C248" s="269">
        <v>944</v>
      </c>
      <c r="D248" s="269">
        <v>28187</v>
      </c>
      <c r="E248" s="269" t="str">
        <f t="shared" si="3"/>
        <v>אזור יהודה והשומרון</v>
      </c>
      <c r="F248" s="269">
        <v>6382</v>
      </c>
    </row>
    <row r="249" spans="1:6">
      <c r="A249" t="s">
        <v>383</v>
      </c>
      <c r="B249" s="269">
        <v>12142.1</v>
      </c>
      <c r="C249" s="269">
        <v>1400</v>
      </c>
      <c r="D249" s="269">
        <v>11051</v>
      </c>
      <c r="E249" s="269" t="str">
        <f t="shared" si="3"/>
        <v>הצפון</v>
      </c>
      <c r="F249" s="269">
        <v>-308.89999999999964</v>
      </c>
    </row>
    <row r="250" spans="1:6">
      <c r="A250" t="s">
        <v>384</v>
      </c>
      <c r="B250" s="269">
        <v>1264</v>
      </c>
      <c r="C250" s="269">
        <v>25</v>
      </c>
      <c r="D250" s="269">
        <v>1016</v>
      </c>
      <c r="E250" s="269" t="str">
        <f t="shared" si="3"/>
        <v>הצפון</v>
      </c>
      <c r="F250" s="269">
        <v>223</v>
      </c>
    </row>
    <row r="251" spans="1:6">
      <c r="A251" t="s">
        <v>510</v>
      </c>
      <c r="B251" s="269">
        <v>20953</v>
      </c>
      <c r="C251" s="269">
        <v>7652</v>
      </c>
      <c r="D251" s="269">
        <v>13649</v>
      </c>
      <c r="E251" s="269" t="str">
        <f t="shared" si="3"/>
        <v>הדרום</v>
      </c>
      <c r="F251" s="269">
        <v>-348</v>
      </c>
    </row>
    <row r="252" spans="1:6">
      <c r="A252" t="s">
        <v>511</v>
      </c>
      <c r="B252" s="269">
        <v>20422</v>
      </c>
      <c r="C252" s="269">
        <v>285</v>
      </c>
      <c r="D252" s="269">
        <v>9052</v>
      </c>
      <c r="E252" s="269" t="str">
        <f t="shared" si="3"/>
        <v>הדרום</v>
      </c>
      <c r="F252" s="269">
        <v>11085</v>
      </c>
    </row>
    <row r="253" spans="1:6">
      <c r="A253" t="s">
        <v>457</v>
      </c>
      <c r="B253" s="269">
        <v>15304</v>
      </c>
      <c r="C253" s="269">
        <v>2090</v>
      </c>
      <c r="D253" s="269">
        <v>11419</v>
      </c>
      <c r="E253" s="269" t="str">
        <f t="shared" si="3"/>
        <v>הצפון</v>
      </c>
      <c r="F253" s="269">
        <v>1795</v>
      </c>
    </row>
    <row r="254" spans="1:6">
      <c r="A254" t="s">
        <v>458</v>
      </c>
      <c r="B254" s="269">
        <v>2768243.85</v>
      </c>
      <c r="C254" s="269">
        <v>656010</v>
      </c>
      <c r="D254" s="269">
        <v>2041979</v>
      </c>
      <c r="E254" s="269" t="str">
        <f t="shared" si="3"/>
        <v>תל אביב</v>
      </c>
      <c r="F254" s="269">
        <v>70254.850000000093</v>
      </c>
    </row>
    <row r="255" spans="1:6">
      <c r="A255" t="s">
        <v>385</v>
      </c>
      <c r="B255" s="269">
        <v>5952</v>
      </c>
      <c r="C255" s="269">
        <v>304</v>
      </c>
      <c r="D255" s="269">
        <v>5321</v>
      </c>
      <c r="E255" s="269" t="str">
        <f t="shared" si="3"/>
        <v>המרכז</v>
      </c>
      <c r="F255" s="269">
        <v>327</v>
      </c>
    </row>
    <row r="256" spans="1:6">
      <c r="A256" t="s">
        <v>386</v>
      </c>
      <c r="B256" s="269">
        <v>1287</v>
      </c>
      <c r="C256" s="269">
        <v>127</v>
      </c>
      <c r="D256" s="269">
        <v>254</v>
      </c>
      <c r="E256" s="269" t="str">
        <f t="shared" si="3"/>
        <v>הדרום</v>
      </c>
      <c r="F256" s="269">
        <v>906</v>
      </c>
    </row>
    <row r="257" spans="1:6">
      <c r="A257" t="s">
        <v>512</v>
      </c>
      <c r="B257" s="269">
        <v>120951.3</v>
      </c>
      <c r="C257" s="269">
        <v>1898</v>
      </c>
      <c r="D257" s="269">
        <v>117840</v>
      </c>
      <c r="E257" s="269" t="str">
        <f t="shared" si="3"/>
        <v>הדרום</v>
      </c>
      <c r="F257" s="269">
        <v>1213.3000000000029</v>
      </c>
    </row>
    <row r="258" spans="1:6">
      <c r="A258" t="s">
        <v>254</v>
      </c>
      <c r="B258" s="269">
        <f>SUM(B2:B257)</f>
        <v>15532634.851008164</v>
      </c>
      <c r="C258" s="269">
        <f t="shared" ref="C258:F258" si="4">SUM(C2:C257)</f>
        <v>2071570.7650042486</v>
      </c>
      <c r="D258" s="269">
        <f t="shared" si="4"/>
        <v>12282792.67952084</v>
      </c>
      <c r="F258" s="269">
        <f t="shared" si="4"/>
        <v>1178271.4064830714</v>
      </c>
    </row>
    <row r="259" spans="1:6">
      <c r="F259" s="269">
        <f>SUBTOTAL(9,F2:F258)</f>
        <v>2356542.8129661428</v>
      </c>
    </row>
  </sheetData>
  <autoFilter ref="A1:F258" xr:uid="{00000000-0009-0000-0000-00000A000000}">
    <sortState xmlns:xlrd2="http://schemas.microsoft.com/office/spreadsheetml/2017/richdata2" ref="A2:F257">
      <sortCondition ref="A1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255"/>
  <sheetViews>
    <sheetView rightToLeft="1" workbookViewId="0">
      <selection activeCell="J2" sqref="J2:J254"/>
    </sheetView>
  </sheetViews>
  <sheetFormatPr defaultRowHeight="12.75"/>
  <cols>
    <col min="1" max="1" width="17.5703125" bestFit="1" customWidth="1"/>
    <col min="2" max="2" width="16" style="269" bestFit="1" customWidth="1"/>
    <col min="3" max="3" width="19.5703125" style="269" bestFit="1" customWidth="1"/>
    <col min="4" max="4" width="10.85546875" style="269" bestFit="1" customWidth="1"/>
    <col min="5" max="5" width="13.7109375" style="269" bestFit="1" customWidth="1"/>
    <col min="6" max="6" width="15.42578125" style="269" bestFit="1" customWidth="1"/>
    <col min="7" max="7" width="23.5703125" style="269" bestFit="1" customWidth="1"/>
    <col min="8" max="8" width="21" bestFit="1" customWidth="1"/>
    <col min="9" max="9" width="21" customWidth="1"/>
    <col min="10" max="10" width="10.28515625" bestFit="1" customWidth="1"/>
  </cols>
  <sheetData>
    <row r="1" spans="1:10">
      <c r="A1" t="s">
        <v>260</v>
      </c>
      <c r="B1" s="269" t="s">
        <v>261</v>
      </c>
      <c r="C1" s="269" t="s">
        <v>528</v>
      </c>
      <c r="D1" s="269" t="s">
        <v>523</v>
      </c>
      <c r="E1" s="269" t="s">
        <v>524</v>
      </c>
      <c r="F1" s="269" t="s">
        <v>525</v>
      </c>
      <c r="G1" s="269" t="s">
        <v>526</v>
      </c>
      <c r="H1" s="270" t="s">
        <v>263</v>
      </c>
      <c r="I1" t="s">
        <v>241</v>
      </c>
      <c r="J1" s="270" t="s">
        <v>264</v>
      </c>
    </row>
    <row r="2" spans="1:10">
      <c r="A2" t="s">
        <v>265</v>
      </c>
      <c r="B2" s="269">
        <v>2055.4877914736599</v>
      </c>
      <c r="C2" s="269">
        <v>362</v>
      </c>
      <c r="D2" s="269">
        <v>0</v>
      </c>
      <c r="E2" s="269">
        <v>67</v>
      </c>
      <c r="F2" s="269">
        <v>33</v>
      </c>
      <c r="G2" s="269">
        <v>0</v>
      </c>
      <c r="H2" s="270">
        <v>1092</v>
      </c>
      <c r="I2" s="269" t="str">
        <f t="shared" ref="I2:I33" si="0">VLOOKUP($A2,מחוזות,3,FALSE())</f>
        <v>ירושלים</v>
      </c>
      <c r="J2" s="270">
        <f>B2-SUM(C2:H2)+G2</f>
        <v>501.48779147365985</v>
      </c>
    </row>
    <row r="3" spans="1:10">
      <c r="A3" t="s">
        <v>266</v>
      </c>
      <c r="B3" s="269">
        <v>2512.65</v>
      </c>
      <c r="C3" s="269">
        <v>0</v>
      </c>
      <c r="D3" s="269">
        <v>0</v>
      </c>
      <c r="E3" s="269">
        <v>60</v>
      </c>
      <c r="F3" s="269">
        <v>0</v>
      </c>
      <c r="G3" s="269">
        <v>0</v>
      </c>
      <c r="H3" s="270">
        <v>1298</v>
      </c>
      <c r="I3" s="269" t="str">
        <f t="shared" si="0"/>
        <v>הצפון</v>
      </c>
      <c r="J3" s="270">
        <f t="shared" ref="J3:J66" si="1">B3-SUM(C3:H3)+G3</f>
        <v>1154.6500000000001</v>
      </c>
    </row>
    <row r="4" spans="1:10">
      <c r="A4" t="s">
        <v>267</v>
      </c>
      <c r="B4" s="269">
        <v>14791.101000000001</v>
      </c>
      <c r="C4" s="269">
        <v>0</v>
      </c>
      <c r="D4" s="269">
        <v>0</v>
      </c>
      <c r="E4" s="269">
        <v>254</v>
      </c>
      <c r="F4" s="269">
        <v>0</v>
      </c>
      <c r="G4" s="269">
        <v>0</v>
      </c>
      <c r="H4" s="270">
        <v>12285</v>
      </c>
      <c r="I4" s="269" t="str">
        <f t="shared" si="0"/>
        <v>המרכז</v>
      </c>
      <c r="J4" s="270">
        <f t="shared" si="1"/>
        <v>2252.1010000000006</v>
      </c>
    </row>
    <row r="5" spans="1:10">
      <c r="A5" t="s">
        <v>387</v>
      </c>
      <c r="B5" s="269">
        <v>13101.041999999999</v>
      </c>
      <c r="C5" s="269">
        <v>0</v>
      </c>
      <c r="D5" s="269">
        <v>0</v>
      </c>
      <c r="E5" s="269">
        <v>277</v>
      </c>
      <c r="F5" s="269">
        <v>0</v>
      </c>
      <c r="G5" s="269">
        <v>0</v>
      </c>
      <c r="H5" s="270">
        <v>11232</v>
      </c>
      <c r="I5" s="269" t="str">
        <f t="shared" si="0"/>
        <v>חיפה</v>
      </c>
      <c r="J5" s="270">
        <f t="shared" si="1"/>
        <v>1592.0419999999995</v>
      </c>
    </row>
    <row r="6" spans="1:10">
      <c r="A6" t="s">
        <v>388</v>
      </c>
      <c r="B6" s="269">
        <v>16273.836300000001</v>
      </c>
      <c r="C6" s="269">
        <v>0</v>
      </c>
      <c r="D6" s="269">
        <v>0</v>
      </c>
      <c r="E6" s="269">
        <v>0</v>
      </c>
      <c r="F6" s="269">
        <v>0</v>
      </c>
      <c r="G6" s="269">
        <v>0</v>
      </c>
      <c r="H6" s="270">
        <v>0</v>
      </c>
      <c r="I6" s="269" t="str">
        <f t="shared" si="0"/>
        <v>הדרום</v>
      </c>
      <c r="J6" s="270">
        <f t="shared" si="1"/>
        <v>16273.836300000001</v>
      </c>
    </row>
    <row r="7" spans="1:10">
      <c r="A7" t="s">
        <v>389</v>
      </c>
      <c r="B7" s="269">
        <v>84126</v>
      </c>
      <c r="C7" s="269">
        <v>2200</v>
      </c>
      <c r="D7" s="269">
        <v>0</v>
      </c>
      <c r="E7" s="269">
        <v>3272</v>
      </c>
      <c r="F7" s="269">
        <v>852</v>
      </c>
      <c r="G7" s="269">
        <v>13264</v>
      </c>
      <c r="H7" s="270">
        <v>62336</v>
      </c>
      <c r="I7" s="269" t="str">
        <f t="shared" si="0"/>
        <v>תל אביב</v>
      </c>
      <c r="J7" s="270">
        <f t="shared" si="1"/>
        <v>15466</v>
      </c>
    </row>
    <row r="8" spans="1:10">
      <c r="A8" t="s">
        <v>390</v>
      </c>
      <c r="B8" s="269">
        <v>32522</v>
      </c>
      <c r="C8" s="269">
        <v>0</v>
      </c>
      <c r="D8" s="269">
        <v>0</v>
      </c>
      <c r="E8" s="269">
        <v>424</v>
      </c>
      <c r="F8" s="269">
        <v>0</v>
      </c>
      <c r="G8" s="269">
        <v>0</v>
      </c>
      <c r="H8" s="270">
        <v>25018</v>
      </c>
      <c r="I8" s="269" t="str">
        <f t="shared" si="0"/>
        <v>חיפה</v>
      </c>
      <c r="J8" s="270">
        <f t="shared" si="1"/>
        <v>7080</v>
      </c>
    </row>
    <row r="9" spans="1:10">
      <c r="A9" t="s">
        <v>268</v>
      </c>
      <c r="B9" s="269">
        <v>2601</v>
      </c>
      <c r="C9" s="269">
        <v>279</v>
      </c>
      <c r="D9" s="269">
        <v>0</v>
      </c>
      <c r="E9" s="269">
        <v>0</v>
      </c>
      <c r="F9" s="269">
        <v>0</v>
      </c>
      <c r="G9" s="269">
        <v>0</v>
      </c>
      <c r="H9" s="270">
        <v>1048</v>
      </c>
      <c r="I9" s="269" t="str">
        <f t="shared" si="0"/>
        <v>אזור יהודה והשומרון</v>
      </c>
      <c r="J9" s="270">
        <f t="shared" si="1"/>
        <v>1274</v>
      </c>
    </row>
    <row r="10" spans="1:10">
      <c r="A10" t="s">
        <v>269</v>
      </c>
      <c r="B10" s="269">
        <v>24526</v>
      </c>
      <c r="C10" s="269">
        <v>2113</v>
      </c>
      <c r="D10" s="269">
        <v>0</v>
      </c>
      <c r="E10" s="269">
        <v>25</v>
      </c>
      <c r="F10" s="269">
        <v>0</v>
      </c>
      <c r="G10" s="269">
        <v>91</v>
      </c>
      <c r="H10" s="270">
        <v>19710</v>
      </c>
      <c r="I10" s="269" t="str">
        <f t="shared" si="0"/>
        <v>תל אביב</v>
      </c>
      <c r="J10" s="270">
        <f t="shared" si="1"/>
        <v>2678</v>
      </c>
    </row>
    <row r="11" spans="1:10">
      <c r="A11" t="s">
        <v>391</v>
      </c>
      <c r="B11" s="269">
        <v>243448</v>
      </c>
      <c r="C11" s="269">
        <v>19218</v>
      </c>
      <c r="D11" s="269">
        <v>12</v>
      </c>
      <c r="E11" s="269">
        <v>457</v>
      </c>
      <c r="F11" s="269">
        <v>966</v>
      </c>
      <c r="G11" s="269">
        <v>0</v>
      </c>
      <c r="H11" s="270">
        <v>208723</v>
      </c>
      <c r="I11" s="269" t="str">
        <f t="shared" si="0"/>
        <v>הדרום</v>
      </c>
      <c r="J11" s="270">
        <f t="shared" si="1"/>
        <v>14072</v>
      </c>
    </row>
    <row r="12" spans="1:10">
      <c r="A12" t="s">
        <v>270</v>
      </c>
      <c r="B12" s="269">
        <v>4893</v>
      </c>
      <c r="C12" s="269">
        <v>0</v>
      </c>
      <c r="D12" s="269">
        <v>0</v>
      </c>
      <c r="E12" s="269">
        <v>214</v>
      </c>
      <c r="F12" s="269">
        <v>0</v>
      </c>
      <c r="G12" s="269">
        <v>0</v>
      </c>
      <c r="H12" s="270">
        <v>2223</v>
      </c>
      <c r="I12" s="269" t="str">
        <f t="shared" si="0"/>
        <v>הצפון</v>
      </c>
      <c r="J12" s="270">
        <f t="shared" si="1"/>
        <v>2456</v>
      </c>
    </row>
    <row r="13" spans="1:10">
      <c r="A13" t="s">
        <v>459</v>
      </c>
      <c r="B13" s="269">
        <v>360</v>
      </c>
      <c r="C13" s="269">
        <v>0</v>
      </c>
      <c r="D13" s="269">
        <v>0</v>
      </c>
      <c r="E13" s="269">
        <v>79</v>
      </c>
      <c r="F13" s="269">
        <v>0</v>
      </c>
      <c r="G13" s="269">
        <v>0</v>
      </c>
      <c r="H13" s="270">
        <v>179</v>
      </c>
      <c r="I13" s="269" t="str">
        <f t="shared" si="0"/>
        <v>הצפון</v>
      </c>
      <c r="J13" s="270">
        <f t="shared" si="1"/>
        <v>102</v>
      </c>
    </row>
    <row r="14" spans="1:10">
      <c r="A14" t="s">
        <v>460</v>
      </c>
      <c r="B14" s="269">
        <v>3377</v>
      </c>
      <c r="C14" s="269">
        <v>0</v>
      </c>
      <c r="D14" s="269">
        <v>0</v>
      </c>
      <c r="E14" s="269">
        <v>48</v>
      </c>
      <c r="F14" s="269">
        <v>0</v>
      </c>
      <c r="G14" s="269">
        <v>0</v>
      </c>
      <c r="H14" s="270">
        <v>3282</v>
      </c>
      <c r="I14" s="269" t="str">
        <f t="shared" si="0"/>
        <v>הדרום</v>
      </c>
      <c r="J14" s="270">
        <f t="shared" si="1"/>
        <v>47</v>
      </c>
    </row>
    <row r="15" spans="1:10">
      <c r="A15" t="s">
        <v>461</v>
      </c>
      <c r="B15" s="269">
        <v>269.39</v>
      </c>
      <c r="C15" s="269">
        <v>0</v>
      </c>
      <c r="D15" s="269">
        <v>0</v>
      </c>
      <c r="E15" s="269">
        <v>121</v>
      </c>
      <c r="F15" s="269">
        <v>0</v>
      </c>
      <c r="G15" s="269">
        <v>0</v>
      </c>
      <c r="H15" s="270">
        <v>132</v>
      </c>
      <c r="I15" s="269" t="str">
        <f t="shared" si="0"/>
        <v>חיפה</v>
      </c>
      <c r="J15" s="270">
        <f t="shared" si="1"/>
        <v>16.389999999999986</v>
      </c>
    </row>
    <row r="16" spans="1:10">
      <c r="A16" t="s">
        <v>271</v>
      </c>
      <c r="B16" s="269">
        <v>264.143000000001</v>
      </c>
      <c r="C16" s="269">
        <v>2</v>
      </c>
      <c r="D16" s="269">
        <v>0</v>
      </c>
      <c r="E16" s="269">
        <v>12</v>
      </c>
      <c r="F16" s="269">
        <v>0</v>
      </c>
      <c r="G16" s="269">
        <v>0</v>
      </c>
      <c r="H16" s="270">
        <v>197</v>
      </c>
      <c r="I16" s="269" t="str">
        <f t="shared" si="0"/>
        <v>המרכז</v>
      </c>
      <c r="J16" s="270">
        <f t="shared" si="1"/>
        <v>53.143000000000995</v>
      </c>
    </row>
    <row r="17" spans="1:10">
      <c r="A17" t="s">
        <v>392</v>
      </c>
      <c r="B17" s="269">
        <v>18911</v>
      </c>
      <c r="C17" s="269">
        <v>2288</v>
      </c>
      <c r="D17" s="269">
        <v>254</v>
      </c>
      <c r="E17" s="269">
        <v>241</v>
      </c>
      <c r="F17" s="269">
        <v>318</v>
      </c>
      <c r="G17" s="269">
        <v>0</v>
      </c>
      <c r="H17" s="270">
        <v>9634</v>
      </c>
      <c r="I17" s="269" t="str">
        <f t="shared" si="0"/>
        <v>המרכז</v>
      </c>
      <c r="J17" s="270">
        <f t="shared" si="1"/>
        <v>6176</v>
      </c>
    </row>
    <row r="18" spans="1:10">
      <c r="A18" t="s">
        <v>272</v>
      </c>
      <c r="B18" s="269">
        <v>3386</v>
      </c>
      <c r="C18" s="269">
        <v>0</v>
      </c>
      <c r="D18" s="269">
        <v>0</v>
      </c>
      <c r="E18" s="269">
        <v>56</v>
      </c>
      <c r="F18" s="269">
        <v>102</v>
      </c>
      <c r="G18" s="269">
        <v>0</v>
      </c>
      <c r="H18" s="270">
        <v>3407</v>
      </c>
      <c r="I18" s="269" t="str">
        <f t="shared" si="0"/>
        <v>אזור יהודה והשומרון</v>
      </c>
      <c r="J18" s="270">
        <f t="shared" si="1"/>
        <v>-179</v>
      </c>
    </row>
    <row r="19" spans="1:10">
      <c r="A19" t="s">
        <v>273</v>
      </c>
      <c r="B19" s="269">
        <v>2317</v>
      </c>
      <c r="C19" s="269">
        <v>11</v>
      </c>
      <c r="D19" s="269">
        <v>0</v>
      </c>
      <c r="E19" s="269">
        <v>513</v>
      </c>
      <c r="F19" s="269">
        <v>0</v>
      </c>
      <c r="G19" s="269">
        <v>240</v>
      </c>
      <c r="H19" s="270">
        <v>1747</v>
      </c>
      <c r="I19" s="269" t="str">
        <f t="shared" si="0"/>
        <v>אזור יהודה והשומרון</v>
      </c>
      <c r="J19" s="270">
        <f t="shared" si="1"/>
        <v>46</v>
      </c>
    </row>
    <row r="20" spans="1:10">
      <c r="A20" t="s">
        <v>274</v>
      </c>
      <c r="B20" s="269">
        <v>5658</v>
      </c>
      <c r="C20" s="269">
        <v>0</v>
      </c>
      <c r="D20" s="269">
        <v>0</v>
      </c>
      <c r="E20" s="269">
        <v>0</v>
      </c>
      <c r="F20" s="269">
        <v>0</v>
      </c>
      <c r="G20" s="269">
        <v>0</v>
      </c>
      <c r="H20" s="270">
        <v>0</v>
      </c>
      <c r="I20" s="269" t="str">
        <f t="shared" si="0"/>
        <v>הצפון</v>
      </c>
      <c r="J20" s="270">
        <f t="shared" si="1"/>
        <v>5658</v>
      </c>
    </row>
    <row r="21" spans="1:10">
      <c r="A21" t="s">
        <v>275</v>
      </c>
      <c r="B21" s="269">
        <v>2586</v>
      </c>
      <c r="C21" s="269">
        <v>0</v>
      </c>
      <c r="D21" s="269">
        <v>0</v>
      </c>
      <c r="E21" s="269">
        <v>44</v>
      </c>
      <c r="F21" s="269">
        <v>0</v>
      </c>
      <c r="G21" s="269">
        <v>0</v>
      </c>
      <c r="H21" s="270">
        <v>2346</v>
      </c>
      <c r="I21" s="269" t="str">
        <f t="shared" si="0"/>
        <v>אזור יהודה והשומרון</v>
      </c>
      <c r="J21" s="270">
        <f t="shared" si="1"/>
        <v>196</v>
      </c>
    </row>
    <row r="22" spans="1:10">
      <c r="A22" t="s">
        <v>393</v>
      </c>
      <c r="B22" s="269">
        <v>23992.3116883117</v>
      </c>
      <c r="C22" s="269">
        <v>2510</v>
      </c>
      <c r="D22" s="269">
        <v>0</v>
      </c>
      <c r="E22" s="269">
        <v>148</v>
      </c>
      <c r="F22" s="269">
        <v>698</v>
      </c>
      <c r="G22" s="269">
        <v>0</v>
      </c>
      <c r="H22" s="270">
        <v>19283</v>
      </c>
      <c r="I22" s="269" t="str">
        <f t="shared" si="0"/>
        <v>אזור יהודה והשומרון</v>
      </c>
      <c r="J22" s="270">
        <f t="shared" si="1"/>
        <v>1353.3116883117</v>
      </c>
    </row>
    <row r="23" spans="1:10">
      <c r="A23" t="s">
        <v>394</v>
      </c>
      <c r="B23" s="269">
        <v>513028</v>
      </c>
      <c r="C23" s="269">
        <v>11908</v>
      </c>
      <c r="D23" s="269">
        <v>0</v>
      </c>
      <c r="E23" s="269">
        <v>15875</v>
      </c>
      <c r="F23" s="269">
        <v>918</v>
      </c>
      <c r="G23" s="269">
        <v>180</v>
      </c>
      <c r="H23" s="270">
        <v>442947</v>
      </c>
      <c r="I23" s="269" t="str">
        <f t="shared" si="0"/>
        <v>הדרום</v>
      </c>
      <c r="J23" s="270">
        <f t="shared" si="1"/>
        <v>41380</v>
      </c>
    </row>
    <row r="24" spans="1:10">
      <c r="A24" t="s">
        <v>462</v>
      </c>
      <c r="B24" s="269">
        <v>22108</v>
      </c>
      <c r="C24" s="269">
        <v>0</v>
      </c>
      <c r="D24" s="269">
        <v>65</v>
      </c>
      <c r="E24" s="269">
        <v>4872</v>
      </c>
      <c r="F24" s="269">
        <v>0</v>
      </c>
      <c r="G24" s="269">
        <v>0</v>
      </c>
      <c r="H24" s="270">
        <v>17492</v>
      </c>
      <c r="I24" s="269" t="str">
        <f t="shared" si="0"/>
        <v>הדרום</v>
      </c>
      <c r="J24" s="270">
        <f t="shared" si="1"/>
        <v>-321</v>
      </c>
    </row>
    <row r="25" spans="1:10">
      <c r="A25" t="s">
        <v>395</v>
      </c>
      <c r="B25" s="269">
        <v>296673</v>
      </c>
      <c r="C25" s="269">
        <v>0</v>
      </c>
      <c r="D25" s="269">
        <v>0</v>
      </c>
      <c r="E25" s="269">
        <v>19471</v>
      </c>
      <c r="F25" s="269">
        <v>0</v>
      </c>
      <c r="G25" s="269">
        <v>2877</v>
      </c>
      <c r="H25" s="270">
        <v>245003</v>
      </c>
      <c r="I25" s="269" t="str">
        <f t="shared" si="0"/>
        <v>הדרום</v>
      </c>
      <c r="J25" s="270">
        <f t="shared" si="1"/>
        <v>32199</v>
      </c>
    </row>
    <row r="26" spans="1:10">
      <c r="A26" t="s">
        <v>396</v>
      </c>
      <c r="B26" s="269">
        <v>10616</v>
      </c>
      <c r="C26" s="269">
        <v>1685</v>
      </c>
      <c r="D26" s="269">
        <v>0</v>
      </c>
      <c r="E26" s="269">
        <v>0</v>
      </c>
      <c r="F26" s="269">
        <v>209</v>
      </c>
      <c r="G26" s="269">
        <v>0</v>
      </c>
      <c r="H26" s="270">
        <v>7115</v>
      </c>
      <c r="I26" s="269" t="str">
        <f t="shared" si="0"/>
        <v>חיפה</v>
      </c>
      <c r="J26" s="270">
        <f t="shared" si="1"/>
        <v>1607</v>
      </c>
    </row>
    <row r="27" spans="1:10">
      <c r="A27" t="s">
        <v>463</v>
      </c>
      <c r="B27" s="269">
        <v>130301.091</v>
      </c>
      <c r="C27" s="269">
        <v>12382</v>
      </c>
      <c r="D27" s="269">
        <v>3</v>
      </c>
      <c r="E27" s="269">
        <v>1</v>
      </c>
      <c r="F27" s="269">
        <v>0</v>
      </c>
      <c r="G27" s="269">
        <v>0</v>
      </c>
      <c r="H27" s="270">
        <v>107597</v>
      </c>
      <c r="I27" s="269" t="str">
        <f t="shared" si="0"/>
        <v>הדרום</v>
      </c>
      <c r="J27" s="270">
        <f t="shared" si="1"/>
        <v>10318.091</v>
      </c>
    </row>
    <row r="28" spans="1:10">
      <c r="A28" t="s">
        <v>276</v>
      </c>
      <c r="B28" s="269">
        <v>51073</v>
      </c>
      <c r="C28" s="269">
        <v>19932</v>
      </c>
      <c r="D28" s="269">
        <v>0</v>
      </c>
      <c r="E28" s="269">
        <v>2238</v>
      </c>
      <c r="F28" s="269">
        <v>0</v>
      </c>
      <c r="G28" s="269">
        <v>0</v>
      </c>
      <c r="H28" s="270">
        <v>29449</v>
      </c>
      <c r="I28" s="269" t="str">
        <f t="shared" si="0"/>
        <v>המרכז</v>
      </c>
      <c r="J28" s="270">
        <f t="shared" si="1"/>
        <v>-546</v>
      </c>
    </row>
    <row r="29" spans="1:10">
      <c r="A29" t="s">
        <v>397</v>
      </c>
      <c r="B29" s="269">
        <v>565469.39679999999</v>
      </c>
      <c r="C29" s="269">
        <v>78121</v>
      </c>
      <c r="D29" s="269">
        <v>85</v>
      </c>
      <c r="E29" s="269">
        <v>4869</v>
      </c>
      <c r="F29" s="269">
        <v>477</v>
      </c>
      <c r="G29" s="269">
        <v>12983</v>
      </c>
      <c r="H29" s="270">
        <v>439148</v>
      </c>
      <c r="I29" s="269" t="str">
        <f t="shared" si="0"/>
        <v>הדרום</v>
      </c>
      <c r="J29" s="270">
        <f t="shared" si="1"/>
        <v>42769.396799999988</v>
      </c>
    </row>
    <row r="30" spans="1:10">
      <c r="A30" t="s">
        <v>464</v>
      </c>
      <c r="B30" s="269">
        <v>0</v>
      </c>
      <c r="C30" s="269">
        <v>0</v>
      </c>
      <c r="D30" s="269">
        <v>0</v>
      </c>
      <c r="E30" s="269">
        <v>0</v>
      </c>
      <c r="F30" s="269">
        <v>0</v>
      </c>
      <c r="G30" s="269">
        <v>0</v>
      </c>
      <c r="H30" s="270">
        <v>0</v>
      </c>
      <c r="I30" s="269" t="str">
        <f t="shared" si="0"/>
        <v>הצפון</v>
      </c>
      <c r="J30" s="270">
        <f t="shared" si="1"/>
        <v>0</v>
      </c>
    </row>
    <row r="31" spans="1:10">
      <c r="A31" t="s">
        <v>277</v>
      </c>
      <c r="B31" s="269">
        <v>1197</v>
      </c>
      <c r="C31" s="269">
        <v>0</v>
      </c>
      <c r="D31" s="269">
        <v>0</v>
      </c>
      <c r="E31" s="269">
        <v>141</v>
      </c>
      <c r="F31" s="269">
        <v>153</v>
      </c>
      <c r="G31" s="269">
        <v>0</v>
      </c>
      <c r="H31" s="270">
        <v>783</v>
      </c>
      <c r="I31" s="269" t="str">
        <f t="shared" si="0"/>
        <v>הצפון</v>
      </c>
      <c r="J31" s="270">
        <f t="shared" si="1"/>
        <v>120</v>
      </c>
    </row>
    <row r="32" spans="1:10">
      <c r="A32" t="s">
        <v>278</v>
      </c>
      <c r="B32" s="269">
        <v>1284.07359</v>
      </c>
      <c r="C32" s="269">
        <v>0</v>
      </c>
      <c r="D32" s="269">
        <v>0</v>
      </c>
      <c r="E32" s="269">
        <v>0</v>
      </c>
      <c r="F32" s="269">
        <v>0</v>
      </c>
      <c r="G32" s="269">
        <v>0</v>
      </c>
      <c r="H32" s="270">
        <v>558</v>
      </c>
      <c r="I32" s="269" t="str">
        <f t="shared" si="0"/>
        <v>הצפון</v>
      </c>
      <c r="J32" s="270">
        <f t="shared" si="1"/>
        <v>726.07358999999997</v>
      </c>
    </row>
    <row r="33" spans="1:10">
      <c r="A33" t="s">
        <v>279</v>
      </c>
      <c r="B33" s="269">
        <v>287</v>
      </c>
      <c r="C33" s="269">
        <v>0</v>
      </c>
      <c r="D33" s="269">
        <v>0</v>
      </c>
      <c r="E33" s="269">
        <v>20</v>
      </c>
      <c r="F33" s="269">
        <v>0</v>
      </c>
      <c r="G33" s="269">
        <v>0</v>
      </c>
      <c r="H33" s="270">
        <v>226</v>
      </c>
      <c r="I33" s="269" t="str">
        <f t="shared" si="0"/>
        <v>הצפון</v>
      </c>
      <c r="J33" s="270">
        <f t="shared" si="1"/>
        <v>41</v>
      </c>
    </row>
    <row r="34" spans="1:10">
      <c r="A34" t="s">
        <v>280</v>
      </c>
      <c r="B34" s="269">
        <v>595</v>
      </c>
      <c r="C34" s="269">
        <v>38</v>
      </c>
      <c r="D34" s="269">
        <v>0</v>
      </c>
      <c r="E34" s="269">
        <v>1</v>
      </c>
      <c r="F34" s="269">
        <v>12</v>
      </c>
      <c r="G34" s="269">
        <v>56</v>
      </c>
      <c r="H34" s="270">
        <v>532</v>
      </c>
      <c r="I34" s="269" t="str">
        <f t="shared" ref="I34:I65" si="2">VLOOKUP($A34,מחוזות,3,FALSE())</f>
        <v>אזור יהודה והשומרון</v>
      </c>
      <c r="J34" s="270">
        <f t="shared" si="1"/>
        <v>12</v>
      </c>
    </row>
    <row r="35" spans="1:10">
      <c r="A35" t="s">
        <v>281</v>
      </c>
      <c r="B35" s="269">
        <v>613</v>
      </c>
      <c r="C35" s="269">
        <v>0</v>
      </c>
      <c r="D35" s="269">
        <v>0</v>
      </c>
      <c r="E35" s="269">
        <v>53</v>
      </c>
      <c r="F35" s="269">
        <v>0</v>
      </c>
      <c r="G35" s="269">
        <v>0</v>
      </c>
      <c r="H35" s="270">
        <v>310</v>
      </c>
      <c r="I35" s="269" t="str">
        <f t="shared" si="2"/>
        <v>אזור יהודה והשומרון</v>
      </c>
      <c r="J35" s="270">
        <f t="shared" si="1"/>
        <v>250</v>
      </c>
    </row>
    <row r="36" spans="1:10">
      <c r="A36" t="s">
        <v>282</v>
      </c>
      <c r="B36" s="269">
        <v>3085.7662999999998</v>
      </c>
      <c r="C36" s="269">
        <v>0</v>
      </c>
      <c r="D36" s="269">
        <v>0</v>
      </c>
      <c r="E36" s="269">
        <v>115</v>
      </c>
      <c r="F36" s="269">
        <v>38</v>
      </c>
      <c r="G36" s="269">
        <v>0</v>
      </c>
      <c r="H36" s="270">
        <v>1667</v>
      </c>
      <c r="I36" s="269" t="str">
        <f t="shared" si="2"/>
        <v>הצפון</v>
      </c>
      <c r="J36" s="270">
        <f t="shared" si="1"/>
        <v>1265.7662999999998</v>
      </c>
    </row>
    <row r="37" spans="1:10">
      <c r="A37" t="s">
        <v>283</v>
      </c>
      <c r="B37" s="269">
        <v>11744</v>
      </c>
      <c r="C37" s="269">
        <v>0</v>
      </c>
      <c r="D37" s="269">
        <v>0</v>
      </c>
      <c r="E37" s="269">
        <v>1044</v>
      </c>
      <c r="F37" s="269">
        <v>21</v>
      </c>
      <c r="G37" s="269">
        <v>0</v>
      </c>
      <c r="H37" s="270">
        <v>10392</v>
      </c>
      <c r="I37" s="269" t="str">
        <f t="shared" si="2"/>
        <v>המרכז</v>
      </c>
      <c r="J37" s="270">
        <f t="shared" si="1"/>
        <v>287</v>
      </c>
    </row>
    <row r="38" spans="1:10">
      <c r="A38" t="s">
        <v>398</v>
      </c>
      <c r="B38" s="269">
        <v>23983</v>
      </c>
      <c r="C38" s="269">
        <v>0</v>
      </c>
      <c r="D38" s="269">
        <v>0</v>
      </c>
      <c r="E38" s="269">
        <v>0</v>
      </c>
      <c r="F38" s="269">
        <v>0</v>
      </c>
      <c r="G38" s="269">
        <v>0</v>
      </c>
      <c r="H38" s="270">
        <v>23160</v>
      </c>
      <c r="I38" s="269" t="str">
        <f t="shared" si="2"/>
        <v>הצפון</v>
      </c>
      <c r="J38" s="270">
        <f t="shared" si="1"/>
        <v>823</v>
      </c>
    </row>
    <row r="39" spans="1:10">
      <c r="A39" t="s">
        <v>399</v>
      </c>
      <c r="B39" s="269">
        <v>99655</v>
      </c>
      <c r="C39" s="269">
        <v>5347</v>
      </c>
      <c r="D39" s="269">
        <v>0</v>
      </c>
      <c r="E39" s="269">
        <v>5101</v>
      </c>
      <c r="F39" s="269">
        <v>454</v>
      </c>
      <c r="G39" s="269">
        <v>0</v>
      </c>
      <c r="H39" s="270">
        <v>79751</v>
      </c>
      <c r="I39" s="269" t="str">
        <f t="shared" si="2"/>
        <v>ירושלים</v>
      </c>
      <c r="J39" s="270">
        <f t="shared" si="1"/>
        <v>9002</v>
      </c>
    </row>
    <row r="40" spans="1:10">
      <c r="A40" t="s">
        <v>400</v>
      </c>
      <c r="B40" s="269">
        <v>8941.9959999999992</v>
      </c>
      <c r="C40" s="269">
        <v>16</v>
      </c>
      <c r="D40" s="269">
        <v>0</v>
      </c>
      <c r="E40" s="269">
        <v>728</v>
      </c>
      <c r="F40" s="269">
        <v>0</v>
      </c>
      <c r="G40" s="269">
        <v>140</v>
      </c>
      <c r="H40" s="270">
        <v>6251</v>
      </c>
      <c r="I40" s="269" t="str">
        <f t="shared" si="2"/>
        <v>אזור יהודה והשומרון</v>
      </c>
      <c r="J40" s="270">
        <f t="shared" si="1"/>
        <v>1946.9959999999992</v>
      </c>
    </row>
    <row r="41" spans="1:10">
      <c r="A41" t="s">
        <v>401</v>
      </c>
      <c r="B41" s="269">
        <v>281288</v>
      </c>
      <c r="C41" s="269">
        <v>0</v>
      </c>
      <c r="D41" s="269">
        <v>278</v>
      </c>
      <c r="E41" s="269">
        <v>26068</v>
      </c>
      <c r="F41" s="269">
        <v>1451</v>
      </c>
      <c r="G41" s="269">
        <v>3550</v>
      </c>
      <c r="H41" s="270">
        <v>214669</v>
      </c>
      <c r="I41" s="269" t="str">
        <f t="shared" si="2"/>
        <v>תל אביב</v>
      </c>
      <c r="J41" s="270">
        <f t="shared" si="1"/>
        <v>38822</v>
      </c>
    </row>
    <row r="42" spans="1:10">
      <c r="A42" t="s">
        <v>284</v>
      </c>
      <c r="B42" s="269">
        <v>1337.6108099999999</v>
      </c>
      <c r="C42" s="269">
        <v>0</v>
      </c>
      <c r="D42" s="269">
        <v>0</v>
      </c>
      <c r="E42" s="269">
        <v>178</v>
      </c>
      <c r="F42" s="269">
        <v>0</v>
      </c>
      <c r="G42" s="269">
        <v>0</v>
      </c>
      <c r="H42" s="270">
        <v>555</v>
      </c>
      <c r="I42" s="269" t="str">
        <f t="shared" si="2"/>
        <v>המרכז</v>
      </c>
      <c r="J42" s="270">
        <f t="shared" si="1"/>
        <v>604.6108099999999</v>
      </c>
    </row>
    <row r="43" spans="1:10">
      <c r="A43" t="s">
        <v>465</v>
      </c>
      <c r="B43" s="269">
        <v>29381</v>
      </c>
      <c r="C43" s="269">
        <v>25</v>
      </c>
      <c r="D43" s="269">
        <v>0</v>
      </c>
      <c r="E43" s="269">
        <v>0</v>
      </c>
      <c r="F43" s="269">
        <v>0</v>
      </c>
      <c r="G43" s="269">
        <v>0</v>
      </c>
      <c r="H43" s="270">
        <v>29252</v>
      </c>
      <c r="I43" s="269" t="str">
        <f t="shared" si="2"/>
        <v>הדרום</v>
      </c>
      <c r="J43" s="270">
        <f t="shared" si="1"/>
        <v>104</v>
      </c>
    </row>
    <row r="44" spans="1:10">
      <c r="A44" t="s">
        <v>285</v>
      </c>
      <c r="B44" s="269">
        <v>10236</v>
      </c>
      <c r="C44" s="269">
        <v>0</v>
      </c>
      <c r="D44" s="269">
        <v>0</v>
      </c>
      <c r="E44" s="269">
        <v>988</v>
      </c>
      <c r="F44" s="269">
        <v>0</v>
      </c>
      <c r="G44" s="269">
        <v>0</v>
      </c>
      <c r="H44" s="270">
        <v>8978</v>
      </c>
      <c r="I44" s="269" t="str">
        <f t="shared" si="2"/>
        <v>חיפה</v>
      </c>
      <c r="J44" s="270">
        <f t="shared" si="1"/>
        <v>270</v>
      </c>
    </row>
    <row r="45" spans="1:10">
      <c r="A45" t="s">
        <v>286</v>
      </c>
      <c r="B45" s="269">
        <v>699.74399999999901</v>
      </c>
      <c r="C45" s="269">
        <v>0</v>
      </c>
      <c r="D45" s="269">
        <v>0</v>
      </c>
      <c r="E45" s="269">
        <v>23</v>
      </c>
      <c r="F45" s="269">
        <v>0</v>
      </c>
      <c r="G45" s="269">
        <v>0</v>
      </c>
      <c r="H45" s="270">
        <v>425</v>
      </c>
      <c r="I45" s="269" t="str">
        <f t="shared" si="2"/>
        <v>חיפה</v>
      </c>
      <c r="J45" s="270">
        <f t="shared" si="1"/>
        <v>251.74399999999901</v>
      </c>
    </row>
    <row r="46" spans="1:10">
      <c r="A46" t="s">
        <v>287</v>
      </c>
      <c r="B46" s="269">
        <v>903</v>
      </c>
      <c r="C46" s="269">
        <v>0</v>
      </c>
      <c r="D46" s="269">
        <v>0</v>
      </c>
      <c r="E46" s="269">
        <v>35</v>
      </c>
      <c r="F46" s="269">
        <v>0</v>
      </c>
      <c r="G46" s="269">
        <v>0</v>
      </c>
      <c r="H46" s="270">
        <v>773</v>
      </c>
      <c r="I46" s="269" t="str">
        <f t="shared" si="2"/>
        <v>הצפון</v>
      </c>
      <c r="J46" s="270">
        <f t="shared" si="1"/>
        <v>95</v>
      </c>
    </row>
    <row r="47" spans="1:10">
      <c r="A47" t="s">
        <v>288</v>
      </c>
      <c r="B47" s="269">
        <v>3067.4549999999999</v>
      </c>
      <c r="C47" s="269">
        <v>150</v>
      </c>
      <c r="D47" s="269">
        <v>0</v>
      </c>
      <c r="E47" s="269">
        <v>7</v>
      </c>
      <c r="F47" s="269">
        <v>0</v>
      </c>
      <c r="G47" s="269">
        <v>0</v>
      </c>
      <c r="H47" s="270">
        <v>2391</v>
      </c>
      <c r="I47" s="269" t="str">
        <f t="shared" si="2"/>
        <v>הצפון</v>
      </c>
      <c r="J47" s="270">
        <f t="shared" si="1"/>
        <v>519.45499999999993</v>
      </c>
    </row>
    <row r="48" spans="1:10">
      <c r="A48" t="s">
        <v>466</v>
      </c>
      <c r="B48" s="269">
        <v>52204.543940000003</v>
      </c>
      <c r="C48" s="269">
        <v>0</v>
      </c>
      <c r="D48" s="269">
        <v>30</v>
      </c>
      <c r="E48" s="269">
        <v>0</v>
      </c>
      <c r="F48" s="269">
        <v>0</v>
      </c>
      <c r="G48" s="269">
        <v>0</v>
      </c>
      <c r="H48" s="270">
        <v>18050</v>
      </c>
      <c r="I48" s="269" t="str">
        <f t="shared" si="2"/>
        <v>המרכז</v>
      </c>
      <c r="J48" s="270">
        <f t="shared" si="1"/>
        <v>34124.543940000003</v>
      </c>
    </row>
    <row r="49" spans="1:10">
      <c r="A49" t="s">
        <v>402</v>
      </c>
      <c r="B49" s="269">
        <v>153647</v>
      </c>
      <c r="C49" s="269">
        <v>3249</v>
      </c>
      <c r="D49" s="269">
        <v>0</v>
      </c>
      <c r="E49" s="269">
        <v>0</v>
      </c>
      <c r="F49" s="269">
        <v>2798</v>
      </c>
      <c r="G49" s="269">
        <v>34199</v>
      </c>
      <c r="H49" s="270">
        <v>121147</v>
      </c>
      <c r="I49" s="269" t="str">
        <f t="shared" si="2"/>
        <v>תל אביב</v>
      </c>
      <c r="J49" s="270">
        <f t="shared" si="1"/>
        <v>26453</v>
      </c>
    </row>
    <row r="50" spans="1:10">
      <c r="A50" t="s">
        <v>289</v>
      </c>
      <c r="B50" s="269">
        <v>2855</v>
      </c>
      <c r="C50" s="269">
        <v>0</v>
      </c>
      <c r="D50" s="269">
        <v>0</v>
      </c>
      <c r="E50" s="269">
        <v>0</v>
      </c>
      <c r="F50" s="269">
        <v>0</v>
      </c>
      <c r="G50" s="269">
        <v>0</v>
      </c>
      <c r="H50" s="270">
        <v>0</v>
      </c>
      <c r="I50" s="269" t="str">
        <f t="shared" si="2"/>
        <v>הצפון</v>
      </c>
      <c r="J50" s="270">
        <f t="shared" si="1"/>
        <v>2855</v>
      </c>
    </row>
    <row r="51" spans="1:10">
      <c r="A51" t="s">
        <v>516</v>
      </c>
      <c r="B51" s="269">
        <v>2644.8400999999999</v>
      </c>
      <c r="C51" s="269">
        <v>0</v>
      </c>
      <c r="D51" s="269">
        <v>20</v>
      </c>
      <c r="E51" s="269">
        <v>59</v>
      </c>
      <c r="F51" s="269">
        <v>0</v>
      </c>
      <c r="G51" s="269">
        <v>0</v>
      </c>
      <c r="H51" s="270">
        <v>1858</v>
      </c>
      <c r="I51" s="269" t="str">
        <f t="shared" si="2"/>
        <v>הצפון</v>
      </c>
      <c r="J51" s="270">
        <f t="shared" si="1"/>
        <v>707.84009999999989</v>
      </c>
    </row>
    <row r="52" spans="1:10">
      <c r="A52" t="s">
        <v>290</v>
      </c>
      <c r="B52" s="269">
        <v>1316.68002</v>
      </c>
      <c r="C52" s="269">
        <v>0</v>
      </c>
      <c r="D52" s="269">
        <v>0</v>
      </c>
      <c r="E52" s="269">
        <v>20</v>
      </c>
      <c r="F52" s="269">
        <v>11</v>
      </c>
      <c r="G52" s="269">
        <v>0</v>
      </c>
      <c r="H52" s="270">
        <v>1034</v>
      </c>
      <c r="I52" s="269" t="str">
        <f t="shared" si="2"/>
        <v>המרכז</v>
      </c>
      <c r="J52" s="270">
        <f t="shared" si="1"/>
        <v>251.68002000000001</v>
      </c>
    </row>
    <row r="53" spans="1:10">
      <c r="A53" t="s">
        <v>291</v>
      </c>
      <c r="B53" s="269">
        <v>1387.3108999999999</v>
      </c>
      <c r="C53" s="269">
        <v>0</v>
      </c>
      <c r="D53" s="269">
        <v>0</v>
      </c>
      <c r="E53" s="269">
        <v>0</v>
      </c>
      <c r="F53" s="269">
        <v>0</v>
      </c>
      <c r="G53" s="269">
        <v>0</v>
      </c>
      <c r="H53" s="270">
        <v>167</v>
      </c>
      <c r="I53" s="269" t="str">
        <f t="shared" si="2"/>
        <v>חיפה</v>
      </c>
      <c r="J53" s="270">
        <f t="shared" si="1"/>
        <v>1220.3108999999999</v>
      </c>
    </row>
    <row r="54" spans="1:10">
      <c r="A54" t="s">
        <v>292</v>
      </c>
      <c r="B54" s="269">
        <v>699.53200000000004</v>
      </c>
      <c r="C54" s="269">
        <v>0</v>
      </c>
      <c r="D54" s="269">
        <v>0</v>
      </c>
      <c r="E54" s="269">
        <v>0</v>
      </c>
      <c r="F54" s="269">
        <v>6</v>
      </c>
      <c r="G54" s="269">
        <v>0</v>
      </c>
      <c r="H54" s="270">
        <v>629</v>
      </c>
      <c r="I54" s="269" t="str">
        <f t="shared" si="2"/>
        <v>הצפון</v>
      </c>
      <c r="J54" s="270">
        <f t="shared" si="1"/>
        <v>64.532000000000039</v>
      </c>
    </row>
    <row r="55" spans="1:10">
      <c r="A55" t="s">
        <v>293</v>
      </c>
      <c r="B55" s="269">
        <v>0</v>
      </c>
      <c r="C55" s="269">
        <v>0</v>
      </c>
      <c r="D55" s="269">
        <v>0</v>
      </c>
      <c r="E55" s="269">
        <v>0</v>
      </c>
      <c r="F55" s="269">
        <v>0</v>
      </c>
      <c r="G55" s="269">
        <v>0</v>
      </c>
      <c r="H55" s="270">
        <v>0</v>
      </c>
      <c r="I55" s="269" t="str">
        <f t="shared" si="2"/>
        <v>חיפה</v>
      </c>
      <c r="J55" s="270">
        <f t="shared" si="1"/>
        <v>0</v>
      </c>
    </row>
    <row r="56" spans="1:10">
      <c r="A56" t="s">
        <v>294</v>
      </c>
      <c r="B56" s="269">
        <v>7035.134</v>
      </c>
      <c r="C56" s="269">
        <v>189.947</v>
      </c>
      <c r="D56" s="269">
        <v>464.26100000000002</v>
      </c>
      <c r="E56" s="269">
        <v>464.99799999999999</v>
      </c>
      <c r="F56" s="269">
        <v>0</v>
      </c>
      <c r="G56" s="269">
        <v>0</v>
      </c>
      <c r="H56" s="270">
        <v>3634.4810000000002</v>
      </c>
      <c r="I56" s="269" t="str">
        <f t="shared" si="2"/>
        <v>אזור יהודה והשומרון</v>
      </c>
      <c r="J56" s="270">
        <f t="shared" si="1"/>
        <v>2281.4470000000001</v>
      </c>
    </row>
    <row r="57" spans="1:10">
      <c r="A57" t="s">
        <v>403</v>
      </c>
      <c r="B57" s="269">
        <v>23572.17</v>
      </c>
      <c r="C57" s="269">
        <v>499</v>
      </c>
      <c r="D57" s="269">
        <v>129</v>
      </c>
      <c r="E57" s="269">
        <v>1390</v>
      </c>
      <c r="F57" s="269">
        <v>0</v>
      </c>
      <c r="G57" s="269">
        <v>0</v>
      </c>
      <c r="H57" s="270">
        <v>20360</v>
      </c>
      <c r="I57" s="269" t="str">
        <f t="shared" si="2"/>
        <v>המרכז</v>
      </c>
      <c r="J57" s="270">
        <f t="shared" si="1"/>
        <v>1194.1699999999983</v>
      </c>
    </row>
    <row r="58" spans="1:10">
      <c r="A58" t="s">
        <v>404</v>
      </c>
      <c r="B58" s="269">
        <v>91295</v>
      </c>
      <c r="C58" s="269">
        <v>6612</v>
      </c>
      <c r="D58" s="269">
        <v>27</v>
      </c>
      <c r="E58" s="269">
        <v>2344</v>
      </c>
      <c r="F58" s="269">
        <v>88</v>
      </c>
      <c r="G58" s="269">
        <v>337</v>
      </c>
      <c r="H58" s="270">
        <v>69078</v>
      </c>
      <c r="I58" s="269" t="str">
        <f t="shared" si="2"/>
        <v>תל אביב</v>
      </c>
      <c r="J58" s="270">
        <f t="shared" si="1"/>
        <v>13146</v>
      </c>
    </row>
    <row r="59" spans="1:10">
      <c r="A59" t="s">
        <v>295</v>
      </c>
      <c r="B59" s="269">
        <v>15377.844999999999</v>
      </c>
      <c r="C59" s="269">
        <v>1639</v>
      </c>
      <c r="D59" s="269">
        <v>0</v>
      </c>
      <c r="E59" s="269">
        <v>1140</v>
      </c>
      <c r="F59" s="269">
        <v>19</v>
      </c>
      <c r="G59" s="269">
        <v>0</v>
      </c>
      <c r="H59" s="270">
        <v>10966</v>
      </c>
      <c r="I59" s="269" t="str">
        <f t="shared" si="2"/>
        <v>המרכז</v>
      </c>
      <c r="J59" s="270">
        <f t="shared" si="1"/>
        <v>1613.8449999999993</v>
      </c>
    </row>
    <row r="60" spans="1:10">
      <c r="A60" t="s">
        <v>467</v>
      </c>
      <c r="B60" s="269">
        <v>3733.0619299999998</v>
      </c>
      <c r="C60" s="269">
        <v>0</v>
      </c>
      <c r="D60" s="269">
        <v>1</v>
      </c>
      <c r="E60" s="269">
        <v>5</v>
      </c>
      <c r="F60" s="269">
        <v>0</v>
      </c>
      <c r="G60" s="269">
        <v>0</v>
      </c>
      <c r="H60" s="270">
        <v>3414</v>
      </c>
      <c r="I60" s="269" t="str">
        <f t="shared" si="2"/>
        <v>המרכז</v>
      </c>
      <c r="J60" s="270">
        <f t="shared" si="1"/>
        <v>313.06192999999985</v>
      </c>
    </row>
    <row r="61" spans="1:10">
      <c r="A61" t="s">
        <v>468</v>
      </c>
      <c r="B61" s="269">
        <v>24188.526999999998</v>
      </c>
      <c r="C61" s="269">
        <v>0</v>
      </c>
      <c r="D61" s="269">
        <v>0</v>
      </c>
      <c r="E61" s="269">
        <v>0</v>
      </c>
      <c r="F61" s="269">
        <v>22</v>
      </c>
      <c r="G61" s="269">
        <v>16</v>
      </c>
      <c r="H61" s="270">
        <v>23223</v>
      </c>
      <c r="I61" s="269" t="str">
        <f t="shared" si="2"/>
        <v>הצפון</v>
      </c>
      <c r="J61" s="270">
        <f t="shared" si="1"/>
        <v>943.52699999999822</v>
      </c>
    </row>
    <row r="62" spans="1:10">
      <c r="A62" t="s">
        <v>469</v>
      </c>
      <c r="B62" s="269">
        <v>9042</v>
      </c>
      <c r="C62" s="269">
        <v>0</v>
      </c>
      <c r="D62" s="269">
        <v>0</v>
      </c>
      <c r="E62" s="269">
        <v>428</v>
      </c>
      <c r="F62" s="269">
        <v>0</v>
      </c>
      <c r="G62" s="269">
        <v>0</v>
      </c>
      <c r="H62" s="270">
        <v>5005</v>
      </c>
      <c r="I62" s="269" t="str">
        <f t="shared" si="2"/>
        <v>אזור יהודה והשומרון</v>
      </c>
      <c r="J62" s="270">
        <f t="shared" si="1"/>
        <v>3609</v>
      </c>
    </row>
    <row r="63" spans="1:10">
      <c r="A63" t="s">
        <v>470</v>
      </c>
      <c r="B63" s="269">
        <v>58911</v>
      </c>
      <c r="C63" s="269">
        <v>0</v>
      </c>
      <c r="D63" s="269">
        <v>0</v>
      </c>
      <c r="E63" s="269">
        <v>150</v>
      </c>
      <c r="F63" s="269">
        <v>0</v>
      </c>
      <c r="G63" s="269">
        <v>0</v>
      </c>
      <c r="H63" s="270">
        <v>54515</v>
      </c>
      <c r="I63" s="269" t="str">
        <f t="shared" si="2"/>
        <v>המרכז</v>
      </c>
      <c r="J63" s="270">
        <f t="shared" si="1"/>
        <v>4246</v>
      </c>
    </row>
    <row r="64" spans="1:10">
      <c r="A64" t="s">
        <v>296</v>
      </c>
      <c r="B64" s="269">
        <v>16487</v>
      </c>
      <c r="C64" s="269">
        <v>0</v>
      </c>
      <c r="D64" s="269">
        <v>0</v>
      </c>
      <c r="E64" s="269">
        <v>2883</v>
      </c>
      <c r="F64" s="269">
        <v>0</v>
      </c>
      <c r="G64" s="269">
        <v>0</v>
      </c>
      <c r="H64" s="270">
        <v>11070</v>
      </c>
      <c r="I64" s="269" t="str">
        <f t="shared" si="2"/>
        <v>המרכז</v>
      </c>
      <c r="J64" s="270">
        <f t="shared" si="1"/>
        <v>2534</v>
      </c>
    </row>
    <row r="65" spans="1:10">
      <c r="A65" t="s">
        <v>471</v>
      </c>
      <c r="B65" s="269">
        <v>14945.84</v>
      </c>
      <c r="C65" s="269">
        <v>1</v>
      </c>
      <c r="D65" s="269">
        <v>0</v>
      </c>
      <c r="E65" s="269">
        <v>85</v>
      </c>
      <c r="F65" s="269">
        <v>0</v>
      </c>
      <c r="G65" s="269">
        <v>227</v>
      </c>
      <c r="H65" s="270">
        <v>13988</v>
      </c>
      <c r="I65" s="269" t="str">
        <f t="shared" si="2"/>
        <v>המרכז</v>
      </c>
      <c r="J65" s="270">
        <f t="shared" si="1"/>
        <v>871.84000000000015</v>
      </c>
    </row>
    <row r="66" spans="1:10">
      <c r="A66" t="s">
        <v>297</v>
      </c>
      <c r="B66" s="269">
        <v>4950.41</v>
      </c>
      <c r="C66" s="269">
        <v>0</v>
      </c>
      <c r="D66" s="269">
        <v>0</v>
      </c>
      <c r="E66" s="269">
        <v>237</v>
      </c>
      <c r="F66" s="269">
        <v>0</v>
      </c>
      <c r="G66" s="269">
        <v>0</v>
      </c>
      <c r="H66" s="270">
        <v>3566</v>
      </c>
      <c r="I66" s="269" t="str">
        <f t="shared" ref="I66:I97" si="3">VLOOKUP($A66,מחוזות,3,FALSE())</f>
        <v>המרכז</v>
      </c>
      <c r="J66" s="270">
        <f t="shared" si="1"/>
        <v>1147.4099999999999</v>
      </c>
    </row>
    <row r="67" spans="1:10">
      <c r="A67" t="s">
        <v>298</v>
      </c>
      <c r="B67" s="269">
        <v>4079.19</v>
      </c>
      <c r="C67" s="269">
        <v>121</v>
      </c>
      <c r="D67" s="269">
        <v>30</v>
      </c>
      <c r="E67" s="269">
        <v>69</v>
      </c>
      <c r="F67" s="269">
        <v>0</v>
      </c>
      <c r="G67" s="269">
        <v>0</v>
      </c>
      <c r="H67" s="270">
        <v>2708</v>
      </c>
      <c r="I67" s="269" t="str">
        <f t="shared" si="3"/>
        <v>חיפה</v>
      </c>
      <c r="J67" s="270">
        <f t="shared" ref="J67:J130" si="4">B67-SUM(C67:H67)+G67</f>
        <v>1151.19</v>
      </c>
    </row>
    <row r="68" spans="1:10">
      <c r="A68" t="s">
        <v>299</v>
      </c>
      <c r="B68" s="269">
        <v>984.32280000000196</v>
      </c>
      <c r="C68" s="269">
        <v>0</v>
      </c>
      <c r="D68" s="269">
        <v>0</v>
      </c>
      <c r="E68" s="269">
        <v>0</v>
      </c>
      <c r="F68" s="269">
        <v>54</v>
      </c>
      <c r="G68" s="269">
        <v>0</v>
      </c>
      <c r="H68" s="270">
        <v>1245</v>
      </c>
      <c r="I68" s="269" t="str">
        <f t="shared" si="3"/>
        <v>הצפון</v>
      </c>
      <c r="J68" s="270">
        <f t="shared" si="4"/>
        <v>-314.67719999999804</v>
      </c>
    </row>
    <row r="69" spans="1:10">
      <c r="A69" t="s">
        <v>300</v>
      </c>
      <c r="B69" s="269">
        <v>1171</v>
      </c>
      <c r="C69" s="269">
        <v>0</v>
      </c>
      <c r="D69" s="269">
        <v>0</v>
      </c>
      <c r="E69" s="269">
        <v>0</v>
      </c>
      <c r="F69" s="269">
        <v>0</v>
      </c>
      <c r="G69" s="269">
        <v>0</v>
      </c>
      <c r="H69" s="270">
        <v>833</v>
      </c>
      <c r="I69" s="269" t="str">
        <f t="shared" si="3"/>
        <v>הצפון</v>
      </c>
      <c r="J69" s="270">
        <f t="shared" si="4"/>
        <v>338</v>
      </c>
    </row>
    <row r="70" spans="1:10">
      <c r="A70" t="s">
        <v>301</v>
      </c>
      <c r="B70" s="269">
        <v>1933.2</v>
      </c>
      <c r="C70" s="269">
        <v>0</v>
      </c>
      <c r="D70" s="269">
        <v>0</v>
      </c>
      <c r="E70" s="269">
        <v>0</v>
      </c>
      <c r="F70" s="269">
        <v>5</v>
      </c>
      <c r="G70" s="269">
        <v>0</v>
      </c>
      <c r="H70" s="270">
        <v>1405</v>
      </c>
      <c r="I70" s="269" t="str">
        <f t="shared" si="3"/>
        <v>הצפון</v>
      </c>
      <c r="J70" s="270">
        <f t="shared" si="4"/>
        <v>523.20000000000005</v>
      </c>
    </row>
    <row r="71" spans="1:10">
      <c r="A71" t="s">
        <v>405</v>
      </c>
      <c r="B71" s="269">
        <v>33945</v>
      </c>
      <c r="C71" s="269">
        <v>0</v>
      </c>
      <c r="D71" s="269">
        <v>4199</v>
      </c>
      <c r="E71" s="269">
        <v>0</v>
      </c>
      <c r="F71" s="269">
        <v>0</v>
      </c>
      <c r="G71" s="269">
        <v>0</v>
      </c>
      <c r="H71" s="270">
        <v>47002</v>
      </c>
      <c r="I71" s="269" t="str">
        <f t="shared" si="3"/>
        <v>הדרום</v>
      </c>
      <c r="J71" s="270">
        <f t="shared" si="4"/>
        <v>-17256</v>
      </c>
    </row>
    <row r="72" spans="1:10">
      <c r="A72" t="s">
        <v>472</v>
      </c>
      <c r="B72" s="269">
        <v>55705</v>
      </c>
      <c r="C72" s="269">
        <v>1551</v>
      </c>
      <c r="D72" s="269">
        <v>0</v>
      </c>
      <c r="E72" s="269">
        <v>14</v>
      </c>
      <c r="F72" s="269">
        <v>318</v>
      </c>
      <c r="G72" s="269">
        <v>0</v>
      </c>
      <c r="H72" s="270">
        <v>45843</v>
      </c>
      <c r="I72" s="269" t="str">
        <f t="shared" si="3"/>
        <v>המרכז</v>
      </c>
      <c r="J72" s="270">
        <f t="shared" si="4"/>
        <v>7979</v>
      </c>
    </row>
    <row r="73" spans="1:10">
      <c r="A73" t="s">
        <v>473</v>
      </c>
      <c r="B73" s="269">
        <v>24245.117615641499</v>
      </c>
      <c r="C73" s="269">
        <v>0</v>
      </c>
      <c r="D73" s="269">
        <v>0</v>
      </c>
      <c r="E73" s="269">
        <v>525</v>
      </c>
      <c r="F73" s="269">
        <v>0</v>
      </c>
      <c r="G73" s="269">
        <v>0</v>
      </c>
      <c r="H73" s="270">
        <v>19015</v>
      </c>
      <c r="I73" s="269" t="str">
        <f t="shared" si="3"/>
        <v>הצפון</v>
      </c>
      <c r="J73" s="270">
        <f t="shared" si="4"/>
        <v>4705.1176156414986</v>
      </c>
    </row>
    <row r="74" spans="1:10">
      <c r="A74" t="s">
        <v>474</v>
      </c>
      <c r="B74" s="269">
        <v>38952</v>
      </c>
      <c r="C74" s="269">
        <v>116</v>
      </c>
      <c r="D74" s="269">
        <v>0</v>
      </c>
      <c r="E74" s="269">
        <v>590</v>
      </c>
      <c r="F74" s="269">
        <v>0</v>
      </c>
      <c r="G74" s="269">
        <v>185</v>
      </c>
      <c r="H74" s="270">
        <v>35734</v>
      </c>
      <c r="I74" s="269" t="str">
        <f t="shared" si="3"/>
        <v>הצפון</v>
      </c>
      <c r="J74" s="270">
        <f t="shared" si="4"/>
        <v>2512</v>
      </c>
    </row>
    <row r="75" spans="1:10">
      <c r="A75" t="s">
        <v>475</v>
      </c>
      <c r="B75" s="269">
        <v>21518</v>
      </c>
      <c r="C75" s="269">
        <v>0</v>
      </c>
      <c r="D75" s="269">
        <v>0</v>
      </c>
      <c r="E75" s="269">
        <v>404</v>
      </c>
      <c r="F75" s="269">
        <v>0</v>
      </c>
      <c r="G75" s="269">
        <v>0</v>
      </c>
      <c r="H75" s="270">
        <v>19946</v>
      </c>
      <c r="I75" s="269" t="str">
        <f t="shared" si="3"/>
        <v>הצפון</v>
      </c>
      <c r="J75" s="270">
        <f t="shared" si="4"/>
        <v>1168</v>
      </c>
    </row>
    <row r="76" spans="1:10">
      <c r="A76" t="s">
        <v>406</v>
      </c>
      <c r="B76" s="269">
        <v>99082.220790643303</v>
      </c>
      <c r="C76" s="269">
        <v>0</v>
      </c>
      <c r="D76" s="269">
        <v>0</v>
      </c>
      <c r="E76" s="269">
        <v>3252</v>
      </c>
      <c r="F76" s="269">
        <v>510</v>
      </c>
      <c r="G76" s="269">
        <v>0</v>
      </c>
      <c r="H76" s="270">
        <v>86642</v>
      </c>
      <c r="I76" s="269" t="str">
        <f t="shared" si="3"/>
        <v>המרכז</v>
      </c>
      <c r="J76" s="270">
        <f t="shared" si="4"/>
        <v>8678.2207906433032</v>
      </c>
    </row>
    <row r="77" spans="1:10">
      <c r="A77" t="s">
        <v>476</v>
      </c>
      <c r="B77" s="269">
        <v>18482.241000000002</v>
      </c>
      <c r="C77" s="269">
        <v>2639</v>
      </c>
      <c r="D77" s="269">
        <v>0</v>
      </c>
      <c r="E77" s="269">
        <v>0</v>
      </c>
      <c r="F77" s="269">
        <v>0</v>
      </c>
      <c r="G77" s="269">
        <v>0</v>
      </c>
      <c r="H77" s="270">
        <v>14665</v>
      </c>
      <c r="I77" s="269" t="str">
        <f t="shared" si="3"/>
        <v>הדרום</v>
      </c>
      <c r="J77" s="270">
        <f t="shared" si="4"/>
        <v>1178.2410000000018</v>
      </c>
    </row>
    <row r="78" spans="1:10">
      <c r="A78" t="s">
        <v>302</v>
      </c>
      <c r="B78" s="269">
        <v>372.70999999999901</v>
      </c>
      <c r="C78" s="269">
        <v>0</v>
      </c>
      <c r="D78" s="269">
        <v>0</v>
      </c>
      <c r="E78" s="269">
        <v>3</v>
      </c>
      <c r="F78" s="269">
        <v>0</v>
      </c>
      <c r="G78" s="269">
        <v>0</v>
      </c>
      <c r="H78" s="270">
        <v>453</v>
      </c>
      <c r="I78" s="269" t="str">
        <f t="shared" si="3"/>
        <v>אזור יהודה והשומרון</v>
      </c>
      <c r="J78" s="270">
        <f t="shared" si="4"/>
        <v>-83.290000000000987</v>
      </c>
    </row>
    <row r="79" spans="1:10">
      <c r="A79" t="s">
        <v>477</v>
      </c>
      <c r="B79" s="269">
        <v>11095.5</v>
      </c>
      <c r="C79" s="269">
        <v>0</v>
      </c>
      <c r="D79" s="269">
        <v>3</v>
      </c>
      <c r="E79" s="269">
        <v>2</v>
      </c>
      <c r="F79" s="269">
        <v>0</v>
      </c>
      <c r="G79" s="269">
        <v>0</v>
      </c>
      <c r="H79" s="270">
        <v>7142</v>
      </c>
      <c r="I79" s="269" t="str">
        <f t="shared" si="3"/>
        <v>אזור יהודה והשומרון</v>
      </c>
      <c r="J79" s="270">
        <f t="shared" si="4"/>
        <v>3948.5</v>
      </c>
    </row>
    <row r="80" spans="1:10">
      <c r="A80" t="s">
        <v>407</v>
      </c>
      <c r="B80" s="269">
        <v>352051.18900000001</v>
      </c>
      <c r="C80" s="269">
        <v>6866</v>
      </c>
      <c r="D80" s="269">
        <v>0</v>
      </c>
      <c r="E80" s="269">
        <v>9315</v>
      </c>
      <c r="F80" s="269">
        <v>0</v>
      </c>
      <c r="G80" s="269">
        <v>0</v>
      </c>
      <c r="H80" s="270">
        <v>282395</v>
      </c>
      <c r="I80" s="269" t="str">
        <f t="shared" si="3"/>
        <v>תל אביב</v>
      </c>
      <c r="J80" s="270">
        <f t="shared" si="4"/>
        <v>53475.189000000013</v>
      </c>
    </row>
    <row r="81" spans="1:10">
      <c r="A81" t="s">
        <v>478</v>
      </c>
      <c r="B81" s="269">
        <v>13614</v>
      </c>
      <c r="C81" s="269">
        <v>0</v>
      </c>
      <c r="D81" s="269">
        <v>0</v>
      </c>
      <c r="E81" s="269">
        <v>479</v>
      </c>
      <c r="F81" s="269">
        <v>0</v>
      </c>
      <c r="G81" s="269">
        <v>19</v>
      </c>
      <c r="H81" s="270">
        <v>12064</v>
      </c>
      <c r="I81" s="269" t="str">
        <f t="shared" si="3"/>
        <v>חיפה</v>
      </c>
      <c r="J81" s="270">
        <f t="shared" si="4"/>
        <v>1071</v>
      </c>
    </row>
    <row r="82" spans="1:10">
      <c r="A82" t="s">
        <v>303</v>
      </c>
      <c r="B82" s="269">
        <v>24422</v>
      </c>
      <c r="C82" s="269">
        <v>2246</v>
      </c>
      <c r="D82" s="269">
        <v>471</v>
      </c>
      <c r="E82" s="269">
        <v>-172</v>
      </c>
      <c r="F82" s="269">
        <v>38</v>
      </c>
      <c r="G82" s="269">
        <v>0</v>
      </c>
      <c r="H82" s="270">
        <v>19257</v>
      </c>
      <c r="I82" s="269" t="str">
        <f t="shared" si="3"/>
        <v>חיפה</v>
      </c>
      <c r="J82" s="270">
        <f t="shared" si="4"/>
        <v>2582</v>
      </c>
    </row>
    <row r="83" spans="1:10">
      <c r="A83" t="s">
        <v>304</v>
      </c>
      <c r="B83" s="269">
        <v>667</v>
      </c>
      <c r="C83" s="269">
        <v>0</v>
      </c>
      <c r="D83" s="269">
        <v>0</v>
      </c>
      <c r="E83" s="269">
        <v>71</v>
      </c>
      <c r="F83" s="269">
        <v>0</v>
      </c>
      <c r="G83" s="269">
        <v>0</v>
      </c>
      <c r="H83" s="270">
        <v>266</v>
      </c>
      <c r="I83" s="269" t="str">
        <f t="shared" si="3"/>
        <v>המרכז</v>
      </c>
      <c r="J83" s="270">
        <f t="shared" si="4"/>
        <v>330</v>
      </c>
    </row>
    <row r="84" spans="1:10">
      <c r="A84" t="s">
        <v>305</v>
      </c>
      <c r="B84" s="269">
        <v>1043.251</v>
      </c>
      <c r="C84" s="269">
        <v>19</v>
      </c>
      <c r="D84" s="269">
        <v>0</v>
      </c>
      <c r="E84" s="269">
        <v>0</v>
      </c>
      <c r="F84" s="269">
        <v>4</v>
      </c>
      <c r="G84" s="269">
        <v>64</v>
      </c>
      <c r="H84" s="270">
        <v>1001</v>
      </c>
      <c r="I84" s="269" t="str">
        <f t="shared" si="3"/>
        <v>הצפון</v>
      </c>
      <c r="J84" s="270">
        <f t="shared" si="4"/>
        <v>19.250999999999976</v>
      </c>
    </row>
    <row r="85" spans="1:10">
      <c r="A85" t="s">
        <v>479</v>
      </c>
      <c r="B85" s="269">
        <v>53645</v>
      </c>
      <c r="C85" s="269">
        <v>0</v>
      </c>
      <c r="D85" s="269">
        <v>0</v>
      </c>
      <c r="E85" s="269">
        <v>16563</v>
      </c>
      <c r="F85" s="269">
        <v>0</v>
      </c>
      <c r="G85" s="269">
        <v>0</v>
      </c>
      <c r="H85" s="270">
        <v>22173</v>
      </c>
      <c r="I85" s="269" t="str">
        <f t="shared" si="3"/>
        <v>הדרום</v>
      </c>
      <c r="J85" s="270">
        <f t="shared" si="4"/>
        <v>14909</v>
      </c>
    </row>
    <row r="86" spans="1:10">
      <c r="A86" t="s">
        <v>480</v>
      </c>
      <c r="B86" s="269">
        <v>21468</v>
      </c>
      <c r="C86" s="269">
        <v>0</v>
      </c>
      <c r="D86" s="269">
        <v>0</v>
      </c>
      <c r="E86" s="269">
        <v>514</v>
      </c>
      <c r="F86" s="269">
        <v>0</v>
      </c>
      <c r="G86" s="269">
        <v>0</v>
      </c>
      <c r="H86" s="270">
        <v>18573</v>
      </c>
      <c r="I86" s="269" t="str">
        <f t="shared" si="3"/>
        <v>המרכז</v>
      </c>
      <c r="J86" s="270">
        <f t="shared" si="4"/>
        <v>2381</v>
      </c>
    </row>
    <row r="87" spans="1:10">
      <c r="A87" t="s">
        <v>481</v>
      </c>
      <c r="B87" s="269">
        <v>96408</v>
      </c>
      <c r="C87" s="269">
        <v>1683</v>
      </c>
      <c r="D87" s="269">
        <v>0</v>
      </c>
      <c r="E87" s="269">
        <v>0</v>
      </c>
      <c r="F87" s="269">
        <v>135</v>
      </c>
      <c r="G87" s="269">
        <v>0</v>
      </c>
      <c r="H87" s="270">
        <v>86314</v>
      </c>
      <c r="I87" s="269" t="str">
        <f t="shared" si="3"/>
        <v>המרכז</v>
      </c>
      <c r="J87" s="270">
        <f t="shared" si="4"/>
        <v>8276</v>
      </c>
    </row>
    <row r="88" spans="1:10">
      <c r="A88" t="s">
        <v>408</v>
      </c>
      <c r="B88" s="269">
        <v>208170</v>
      </c>
      <c r="C88" s="269">
        <v>7315</v>
      </c>
      <c r="D88" s="269">
        <v>0</v>
      </c>
      <c r="E88" s="269">
        <v>0</v>
      </c>
      <c r="F88" s="269">
        <v>439</v>
      </c>
      <c r="G88" s="269">
        <v>0</v>
      </c>
      <c r="H88" s="270">
        <v>188208</v>
      </c>
      <c r="I88" s="269" t="str">
        <f t="shared" si="3"/>
        <v>חיפה</v>
      </c>
      <c r="J88" s="270">
        <f t="shared" si="4"/>
        <v>12208</v>
      </c>
    </row>
    <row r="89" spans="1:10">
      <c r="A89" t="s">
        <v>409</v>
      </c>
      <c r="B89" s="269">
        <v>318078.76899999997</v>
      </c>
      <c r="C89" s="269">
        <v>4334</v>
      </c>
      <c r="D89" s="269">
        <v>6</v>
      </c>
      <c r="E89" s="269">
        <v>16715</v>
      </c>
      <c r="F89" s="269">
        <v>0</v>
      </c>
      <c r="G89" s="269">
        <v>19293</v>
      </c>
      <c r="H89" s="270">
        <v>273692</v>
      </c>
      <c r="I89" s="269" t="str">
        <f t="shared" si="3"/>
        <v>תל אביב</v>
      </c>
      <c r="J89" s="270">
        <f t="shared" si="4"/>
        <v>23331.768999999971</v>
      </c>
    </row>
    <row r="90" spans="1:10">
      <c r="A90" t="s">
        <v>482</v>
      </c>
      <c r="B90" s="269">
        <v>26499</v>
      </c>
      <c r="C90" s="269">
        <v>350</v>
      </c>
      <c r="D90" s="269">
        <v>0</v>
      </c>
      <c r="E90" s="269">
        <v>1940</v>
      </c>
      <c r="F90" s="269">
        <v>0</v>
      </c>
      <c r="G90" s="269">
        <v>88</v>
      </c>
      <c r="H90" s="270">
        <v>22593</v>
      </c>
      <c r="I90" s="269" t="str">
        <f t="shared" si="3"/>
        <v>הדרום</v>
      </c>
      <c r="J90" s="270">
        <f t="shared" si="4"/>
        <v>1616</v>
      </c>
    </row>
    <row r="91" spans="1:10">
      <c r="A91" t="s">
        <v>483</v>
      </c>
      <c r="B91" s="269">
        <v>32902.162830000001</v>
      </c>
      <c r="C91" s="269">
        <v>278</v>
      </c>
      <c r="D91" s="269">
        <v>17</v>
      </c>
      <c r="E91" s="269">
        <v>3385</v>
      </c>
      <c r="F91" s="269">
        <v>84</v>
      </c>
      <c r="G91" s="269">
        <v>0</v>
      </c>
      <c r="H91" s="270">
        <v>28346</v>
      </c>
      <c r="I91" s="269" t="str">
        <f t="shared" si="3"/>
        <v>חיפה</v>
      </c>
      <c r="J91" s="270">
        <f t="shared" si="4"/>
        <v>792.16283000000112</v>
      </c>
    </row>
    <row r="92" spans="1:10">
      <c r="A92" t="s">
        <v>484</v>
      </c>
      <c r="B92" s="269">
        <v>44842</v>
      </c>
      <c r="C92" s="269">
        <v>5565</v>
      </c>
      <c r="D92" s="269">
        <v>0</v>
      </c>
      <c r="E92" s="269">
        <v>43</v>
      </c>
      <c r="F92" s="269">
        <v>494</v>
      </c>
      <c r="G92" s="269">
        <v>0</v>
      </c>
      <c r="H92" s="270">
        <v>34560</v>
      </c>
      <c r="I92" s="269" t="str">
        <f t="shared" si="3"/>
        <v>המרכז</v>
      </c>
      <c r="J92" s="270">
        <f t="shared" si="4"/>
        <v>4180</v>
      </c>
    </row>
    <row r="93" spans="1:10">
      <c r="A93" t="s">
        <v>306</v>
      </c>
      <c r="B93" s="269">
        <v>1064</v>
      </c>
      <c r="C93" s="269">
        <v>0</v>
      </c>
      <c r="D93" s="269">
        <v>0</v>
      </c>
      <c r="E93" s="269">
        <v>0</v>
      </c>
      <c r="F93" s="269">
        <v>0</v>
      </c>
      <c r="G93" s="269">
        <v>91</v>
      </c>
      <c r="H93" s="270">
        <v>1124</v>
      </c>
      <c r="I93" s="269" t="str">
        <f t="shared" si="3"/>
        <v>הדרום</v>
      </c>
      <c r="J93" s="270">
        <f t="shared" si="4"/>
        <v>-60</v>
      </c>
    </row>
    <row r="94" spans="1:10">
      <c r="A94" t="s">
        <v>307</v>
      </c>
      <c r="B94" s="269">
        <v>1371.5239999999999</v>
      </c>
      <c r="C94" s="269">
        <v>0</v>
      </c>
      <c r="D94" s="269">
        <v>0</v>
      </c>
      <c r="E94" s="269">
        <v>129</v>
      </c>
      <c r="F94" s="269">
        <v>14</v>
      </c>
      <c r="G94" s="269">
        <v>0</v>
      </c>
      <c r="H94" s="270">
        <v>1000</v>
      </c>
      <c r="I94" s="269" t="str">
        <f t="shared" si="3"/>
        <v>הצפון</v>
      </c>
      <c r="J94" s="270">
        <f t="shared" si="4"/>
        <v>228.52399999999989</v>
      </c>
    </row>
    <row r="95" spans="1:10">
      <c r="A95" t="s">
        <v>244</v>
      </c>
      <c r="B95" s="269">
        <v>849873</v>
      </c>
      <c r="C95" s="269">
        <v>0</v>
      </c>
      <c r="D95" s="269">
        <v>277</v>
      </c>
      <c r="E95" s="269">
        <v>11695</v>
      </c>
      <c r="F95" s="269">
        <v>6515</v>
      </c>
      <c r="G95" s="269">
        <v>0</v>
      </c>
      <c r="H95" s="270">
        <v>714555</v>
      </c>
      <c r="I95" s="269" t="str">
        <f t="shared" si="3"/>
        <v>חיפה</v>
      </c>
      <c r="J95" s="270">
        <f t="shared" si="4"/>
        <v>116831</v>
      </c>
    </row>
    <row r="96" spans="1:10">
      <c r="A96" t="s">
        <v>308</v>
      </c>
      <c r="B96" s="269">
        <v>12474</v>
      </c>
      <c r="C96" s="269">
        <v>74</v>
      </c>
      <c r="D96" s="269">
        <v>1420</v>
      </c>
      <c r="E96" s="269">
        <v>217</v>
      </c>
      <c r="F96" s="269">
        <v>107</v>
      </c>
      <c r="G96" s="269">
        <v>0</v>
      </c>
      <c r="H96" s="270">
        <v>8760</v>
      </c>
      <c r="I96" s="269" t="str">
        <f t="shared" si="3"/>
        <v>הצפון</v>
      </c>
      <c r="J96" s="270">
        <f t="shared" si="4"/>
        <v>1896</v>
      </c>
    </row>
    <row r="97" spans="1:10">
      <c r="A97" t="s">
        <v>517</v>
      </c>
      <c r="B97" s="269">
        <v>863</v>
      </c>
      <c r="C97" s="269">
        <v>0</v>
      </c>
      <c r="D97" s="269">
        <v>0</v>
      </c>
      <c r="E97" s="269">
        <v>235</v>
      </c>
      <c r="F97" s="269">
        <v>0</v>
      </c>
      <c r="G97" s="269">
        <v>0</v>
      </c>
      <c r="H97" s="270">
        <v>574</v>
      </c>
      <c r="I97" s="269" t="str">
        <f t="shared" si="3"/>
        <v>חיפה</v>
      </c>
      <c r="J97" s="270">
        <f t="shared" si="4"/>
        <v>54</v>
      </c>
    </row>
    <row r="98" spans="1:10">
      <c r="A98" t="s">
        <v>410</v>
      </c>
      <c r="B98" s="269">
        <v>87623</v>
      </c>
      <c r="C98" s="269">
        <v>1598</v>
      </c>
      <c r="D98" s="269">
        <v>0</v>
      </c>
      <c r="E98" s="269">
        <v>4675</v>
      </c>
      <c r="F98" s="269">
        <v>1141</v>
      </c>
      <c r="G98" s="269">
        <v>0</v>
      </c>
      <c r="H98" s="270">
        <v>75065</v>
      </c>
      <c r="I98" s="269" t="str">
        <f t="shared" ref="I98:I129" si="5">VLOOKUP($A98,מחוזות,3,FALSE())</f>
        <v>הצפון</v>
      </c>
      <c r="J98" s="270">
        <f t="shared" si="4"/>
        <v>5144</v>
      </c>
    </row>
    <row r="99" spans="1:10">
      <c r="A99" t="s">
        <v>309</v>
      </c>
      <c r="B99" s="269">
        <v>235.18100000000001</v>
      </c>
      <c r="C99" s="269">
        <v>0</v>
      </c>
      <c r="D99" s="269">
        <v>0</v>
      </c>
      <c r="E99" s="269">
        <v>29</v>
      </c>
      <c r="F99" s="269">
        <v>0</v>
      </c>
      <c r="G99" s="269">
        <v>0</v>
      </c>
      <c r="H99" s="270">
        <v>323</v>
      </c>
      <c r="I99" s="269" t="str">
        <f t="shared" si="5"/>
        <v>הצפון</v>
      </c>
      <c r="J99" s="270">
        <f t="shared" si="4"/>
        <v>-116.81899999999999</v>
      </c>
    </row>
    <row r="100" spans="1:10">
      <c r="A100" t="s">
        <v>310</v>
      </c>
      <c r="B100" s="269">
        <v>6110</v>
      </c>
      <c r="C100" s="269">
        <v>0</v>
      </c>
      <c r="D100" s="269">
        <v>1</v>
      </c>
      <c r="E100" s="269">
        <v>0</v>
      </c>
      <c r="F100" s="269">
        <v>77</v>
      </c>
      <c r="G100" s="269">
        <v>0</v>
      </c>
      <c r="H100" s="270">
        <v>5969</v>
      </c>
      <c r="I100" s="269" t="str">
        <f t="shared" si="5"/>
        <v>הצפון</v>
      </c>
      <c r="J100" s="270">
        <f t="shared" si="4"/>
        <v>63</v>
      </c>
    </row>
    <row r="101" spans="1:10">
      <c r="A101" t="s">
        <v>522</v>
      </c>
      <c r="B101" s="269">
        <v>15154.2565</v>
      </c>
      <c r="C101" s="269">
        <v>0</v>
      </c>
      <c r="D101" s="269">
        <v>0</v>
      </c>
      <c r="E101" s="269">
        <v>869</v>
      </c>
      <c r="F101" s="269">
        <v>360</v>
      </c>
      <c r="G101" s="269">
        <v>0</v>
      </c>
      <c r="H101" s="270">
        <v>6853</v>
      </c>
      <c r="I101" s="269" t="str">
        <f t="shared" si="5"/>
        <v>המרכז</v>
      </c>
      <c r="J101" s="270">
        <f t="shared" si="4"/>
        <v>7072.2564999999995</v>
      </c>
    </row>
    <row r="102" spans="1:10">
      <c r="A102" t="s">
        <v>411</v>
      </c>
      <c r="B102" s="269">
        <v>11071</v>
      </c>
      <c r="C102" s="269">
        <v>109</v>
      </c>
      <c r="D102" s="269">
        <v>3</v>
      </c>
      <c r="E102" s="269">
        <v>52</v>
      </c>
      <c r="F102" s="269">
        <v>239</v>
      </c>
      <c r="G102" s="269">
        <v>0</v>
      </c>
      <c r="H102" s="270">
        <v>7170</v>
      </c>
      <c r="I102" s="269" t="str">
        <f t="shared" si="5"/>
        <v>המרכז</v>
      </c>
      <c r="J102" s="270">
        <f t="shared" si="4"/>
        <v>3498</v>
      </c>
    </row>
    <row r="103" spans="1:10">
      <c r="A103" t="s">
        <v>412</v>
      </c>
      <c r="B103" s="269">
        <v>67451</v>
      </c>
      <c r="C103" s="269">
        <v>5809</v>
      </c>
      <c r="D103" s="269">
        <v>0</v>
      </c>
      <c r="E103" s="269">
        <v>0</v>
      </c>
      <c r="F103" s="269">
        <v>0</v>
      </c>
      <c r="G103" s="269">
        <v>0</v>
      </c>
      <c r="H103" s="270">
        <v>48054</v>
      </c>
      <c r="I103" s="269" t="str">
        <f t="shared" si="5"/>
        <v>חיפה</v>
      </c>
      <c r="J103" s="270">
        <f t="shared" si="4"/>
        <v>13588</v>
      </c>
    </row>
    <row r="104" spans="1:10">
      <c r="A104" t="s">
        <v>413</v>
      </c>
      <c r="B104" s="269">
        <v>15209</v>
      </c>
      <c r="C104" s="269">
        <v>0</v>
      </c>
      <c r="D104" s="269">
        <v>0</v>
      </c>
      <c r="E104" s="269">
        <v>658</v>
      </c>
      <c r="F104" s="269">
        <v>229</v>
      </c>
      <c r="G104" s="269">
        <v>0</v>
      </c>
      <c r="H104" s="270">
        <v>10692</v>
      </c>
      <c r="I104" s="269" t="str">
        <f t="shared" si="5"/>
        <v>הצפון</v>
      </c>
      <c r="J104" s="270">
        <f t="shared" si="4"/>
        <v>3630</v>
      </c>
    </row>
    <row r="105" spans="1:10">
      <c r="A105" t="s">
        <v>311</v>
      </c>
      <c r="B105" s="269">
        <v>1004.03</v>
      </c>
      <c r="C105" s="269">
        <v>0</v>
      </c>
      <c r="D105" s="269">
        <v>0</v>
      </c>
      <c r="E105" s="269">
        <v>0</v>
      </c>
      <c r="F105" s="269">
        <v>0</v>
      </c>
      <c r="G105" s="269">
        <v>0</v>
      </c>
      <c r="H105" s="270">
        <v>555</v>
      </c>
      <c r="I105" s="269" t="str">
        <f t="shared" si="5"/>
        <v>הצפון</v>
      </c>
      <c r="J105" s="270">
        <f t="shared" si="4"/>
        <v>449.03</v>
      </c>
    </row>
    <row r="106" spans="1:10">
      <c r="A106" t="s">
        <v>312</v>
      </c>
      <c r="B106" s="269">
        <v>2303.73</v>
      </c>
      <c r="C106" s="269">
        <v>0</v>
      </c>
      <c r="D106" s="269">
        <v>0</v>
      </c>
      <c r="E106" s="269">
        <v>43</v>
      </c>
      <c r="F106" s="269">
        <v>0</v>
      </c>
      <c r="G106" s="269">
        <v>119</v>
      </c>
      <c r="H106" s="270">
        <v>1672</v>
      </c>
      <c r="I106" s="269" t="str">
        <f t="shared" si="5"/>
        <v>הצפון</v>
      </c>
      <c r="J106" s="270">
        <f t="shared" si="4"/>
        <v>588.73</v>
      </c>
    </row>
    <row r="107" spans="1:10">
      <c r="A107" t="s">
        <v>414</v>
      </c>
      <c r="B107" s="269">
        <v>105652</v>
      </c>
      <c r="C107" s="269">
        <v>5958</v>
      </c>
      <c r="D107" s="269">
        <v>0</v>
      </c>
      <c r="E107" s="269">
        <v>5</v>
      </c>
      <c r="F107" s="269">
        <v>0</v>
      </c>
      <c r="G107" s="269">
        <v>2</v>
      </c>
      <c r="H107" s="270">
        <v>94144</v>
      </c>
      <c r="I107" s="269" t="str">
        <f t="shared" si="5"/>
        <v>המרכז</v>
      </c>
      <c r="J107" s="270">
        <f t="shared" si="4"/>
        <v>5545</v>
      </c>
    </row>
    <row r="108" spans="1:10">
      <c r="A108" t="s">
        <v>415</v>
      </c>
      <c r="B108" s="269">
        <v>64921</v>
      </c>
      <c r="C108" s="269">
        <v>0</v>
      </c>
      <c r="D108" s="269">
        <v>0</v>
      </c>
      <c r="E108" s="269">
        <v>0</v>
      </c>
      <c r="F108" s="269">
        <v>0</v>
      </c>
      <c r="G108" s="269">
        <v>0</v>
      </c>
      <c r="H108" s="270">
        <v>54142</v>
      </c>
      <c r="I108" s="269" t="str">
        <f t="shared" si="5"/>
        <v>המרכז</v>
      </c>
      <c r="J108" s="270">
        <f t="shared" si="4"/>
        <v>10779</v>
      </c>
    </row>
    <row r="109" spans="1:10">
      <c r="A109" t="s">
        <v>485</v>
      </c>
      <c r="B109" s="269">
        <v>25655</v>
      </c>
      <c r="C109" s="269">
        <v>118</v>
      </c>
      <c r="D109" s="269">
        <v>0</v>
      </c>
      <c r="E109" s="269">
        <v>11</v>
      </c>
      <c r="F109" s="269">
        <v>0</v>
      </c>
      <c r="G109" s="269">
        <v>14</v>
      </c>
      <c r="H109" s="270">
        <v>22605</v>
      </c>
      <c r="I109" s="269" t="str">
        <f t="shared" si="5"/>
        <v>הדרום</v>
      </c>
      <c r="J109" s="270">
        <f t="shared" si="4"/>
        <v>2921</v>
      </c>
    </row>
    <row r="110" spans="1:10">
      <c r="A110" t="s">
        <v>313</v>
      </c>
      <c r="B110" s="269">
        <v>3719</v>
      </c>
      <c r="C110" s="269">
        <v>0</v>
      </c>
      <c r="D110" s="269">
        <v>0</v>
      </c>
      <c r="E110" s="269">
        <v>21</v>
      </c>
      <c r="F110" s="269">
        <v>0</v>
      </c>
      <c r="G110" s="269">
        <v>232</v>
      </c>
      <c r="H110" s="270">
        <v>1964</v>
      </c>
      <c r="I110" s="269" t="str">
        <f t="shared" si="5"/>
        <v>הצפון</v>
      </c>
      <c r="J110" s="270">
        <f t="shared" si="4"/>
        <v>1734</v>
      </c>
    </row>
    <row r="111" spans="1:10">
      <c r="A111" t="s">
        <v>314</v>
      </c>
      <c r="B111" s="269">
        <v>1311</v>
      </c>
      <c r="C111" s="269">
        <v>0</v>
      </c>
      <c r="D111" s="269">
        <v>0</v>
      </c>
      <c r="E111" s="269">
        <v>1684</v>
      </c>
      <c r="F111" s="269">
        <v>34</v>
      </c>
      <c r="G111" s="269">
        <v>0</v>
      </c>
      <c r="H111" s="270">
        <v>3935</v>
      </c>
      <c r="I111" s="269" t="str">
        <f t="shared" si="5"/>
        <v>הצפון</v>
      </c>
      <c r="J111" s="270">
        <f t="shared" si="4"/>
        <v>-4342</v>
      </c>
    </row>
    <row r="112" spans="1:10">
      <c r="A112" t="s">
        <v>416</v>
      </c>
      <c r="B112" s="269">
        <v>53228.49</v>
      </c>
      <c r="C112" s="269">
        <v>1014</v>
      </c>
      <c r="D112" s="269">
        <v>0</v>
      </c>
      <c r="E112" s="269">
        <v>1047</v>
      </c>
      <c r="F112" s="269">
        <v>0</v>
      </c>
      <c r="G112" s="269">
        <v>650</v>
      </c>
      <c r="H112" s="270">
        <v>49814</v>
      </c>
      <c r="I112" s="269" t="str">
        <f t="shared" si="5"/>
        <v>הצפון</v>
      </c>
      <c r="J112" s="270">
        <f t="shared" si="4"/>
        <v>1353.489999999998</v>
      </c>
    </row>
    <row r="113" spans="1:10">
      <c r="A113" t="s">
        <v>315</v>
      </c>
      <c r="B113" s="269">
        <v>28106</v>
      </c>
      <c r="C113" s="269">
        <v>352</v>
      </c>
      <c r="D113" s="269">
        <v>0</v>
      </c>
      <c r="E113" s="269">
        <v>0</v>
      </c>
      <c r="F113" s="269">
        <v>0</v>
      </c>
      <c r="G113" s="269">
        <v>0</v>
      </c>
      <c r="H113" s="270">
        <v>26871</v>
      </c>
      <c r="I113" s="269" t="str">
        <f t="shared" si="5"/>
        <v>הדרום</v>
      </c>
      <c r="J113" s="270">
        <f t="shared" si="4"/>
        <v>883</v>
      </c>
    </row>
    <row r="114" spans="1:10">
      <c r="A114" t="s">
        <v>246</v>
      </c>
      <c r="B114" s="269">
        <v>1594231</v>
      </c>
      <c r="C114" s="269">
        <v>0</v>
      </c>
      <c r="D114" s="269">
        <v>122</v>
      </c>
      <c r="E114" s="269">
        <v>301456</v>
      </c>
      <c r="F114" s="269">
        <v>62739</v>
      </c>
      <c r="G114" s="269">
        <v>115814</v>
      </c>
      <c r="H114" s="270">
        <v>960101</v>
      </c>
      <c r="I114" s="269" t="str">
        <f t="shared" si="5"/>
        <v>ירושלים</v>
      </c>
      <c r="J114" s="270">
        <f t="shared" si="4"/>
        <v>269813</v>
      </c>
    </row>
    <row r="115" spans="1:10">
      <c r="A115" t="s">
        <v>316</v>
      </c>
      <c r="B115" s="269">
        <v>10310.672699999999</v>
      </c>
      <c r="C115" s="269">
        <v>260</v>
      </c>
      <c r="D115" s="269">
        <v>0</v>
      </c>
      <c r="E115" s="269">
        <v>88</v>
      </c>
      <c r="F115" s="269">
        <v>0</v>
      </c>
      <c r="G115" s="269">
        <v>0</v>
      </c>
      <c r="H115" s="270">
        <v>8926</v>
      </c>
      <c r="I115" s="269" t="str">
        <f t="shared" si="5"/>
        <v>הצפון</v>
      </c>
      <c r="J115" s="270">
        <f t="shared" si="4"/>
        <v>1036.6726999999992</v>
      </c>
    </row>
    <row r="116" spans="1:10">
      <c r="A116" t="s">
        <v>317</v>
      </c>
      <c r="B116" s="269">
        <v>2643</v>
      </c>
      <c r="C116" s="269">
        <v>33</v>
      </c>
      <c r="D116" s="269">
        <v>8</v>
      </c>
      <c r="E116" s="269">
        <v>128</v>
      </c>
      <c r="F116" s="269">
        <v>75</v>
      </c>
      <c r="G116" s="269">
        <v>31</v>
      </c>
      <c r="H116" s="270">
        <v>2077</v>
      </c>
      <c r="I116" s="269" t="str">
        <f t="shared" si="5"/>
        <v>הצפון</v>
      </c>
      <c r="J116" s="270">
        <f t="shared" si="4"/>
        <v>322</v>
      </c>
    </row>
    <row r="117" spans="1:10">
      <c r="A117" t="s">
        <v>318</v>
      </c>
      <c r="B117" s="269">
        <v>106</v>
      </c>
      <c r="C117" s="269">
        <v>0</v>
      </c>
      <c r="D117" s="269">
        <v>0</v>
      </c>
      <c r="E117" s="269">
        <v>0</v>
      </c>
      <c r="F117" s="269">
        <v>0</v>
      </c>
      <c r="G117" s="269">
        <v>0</v>
      </c>
      <c r="H117" s="270">
        <v>45</v>
      </c>
      <c r="I117" s="269" t="str">
        <f t="shared" si="5"/>
        <v>הצפון</v>
      </c>
      <c r="J117" s="270">
        <f t="shared" si="4"/>
        <v>61</v>
      </c>
    </row>
    <row r="118" spans="1:10">
      <c r="A118" t="s">
        <v>319</v>
      </c>
      <c r="B118" s="269">
        <v>11456.92</v>
      </c>
      <c r="C118" s="269">
        <v>765</v>
      </c>
      <c r="D118" s="269">
        <v>0</v>
      </c>
      <c r="E118" s="269">
        <v>0</v>
      </c>
      <c r="F118" s="269">
        <v>0</v>
      </c>
      <c r="G118" s="269">
        <v>0</v>
      </c>
      <c r="H118" s="270">
        <v>10005</v>
      </c>
      <c r="I118" s="269" t="str">
        <f t="shared" si="5"/>
        <v>המרכז</v>
      </c>
      <c r="J118" s="270">
        <f t="shared" si="4"/>
        <v>686.92000000000007</v>
      </c>
    </row>
    <row r="119" spans="1:10">
      <c r="A119" t="s">
        <v>320</v>
      </c>
      <c r="B119" s="269">
        <v>5241</v>
      </c>
      <c r="C119" s="269">
        <v>110</v>
      </c>
      <c r="D119" s="269">
        <v>0</v>
      </c>
      <c r="E119" s="269">
        <v>3</v>
      </c>
      <c r="F119" s="269">
        <v>0</v>
      </c>
      <c r="G119" s="269">
        <v>1</v>
      </c>
      <c r="H119" s="270">
        <v>4747</v>
      </c>
      <c r="I119" s="269" t="str">
        <f t="shared" si="5"/>
        <v>הדרום</v>
      </c>
      <c r="J119" s="270">
        <f t="shared" si="4"/>
        <v>381</v>
      </c>
    </row>
    <row r="120" spans="1:10">
      <c r="A120" t="s">
        <v>321</v>
      </c>
      <c r="B120" s="269">
        <v>899</v>
      </c>
      <c r="C120" s="269">
        <v>0</v>
      </c>
      <c r="D120" s="269">
        <v>1</v>
      </c>
      <c r="E120" s="269">
        <v>96</v>
      </c>
      <c r="F120" s="269">
        <v>5</v>
      </c>
      <c r="G120" s="269">
        <v>0</v>
      </c>
      <c r="H120" s="270">
        <v>529</v>
      </c>
      <c r="I120" s="269" t="str">
        <f t="shared" si="5"/>
        <v>הצפון</v>
      </c>
      <c r="J120" s="270">
        <f t="shared" si="4"/>
        <v>268</v>
      </c>
    </row>
    <row r="121" spans="1:10">
      <c r="A121" t="s">
        <v>322</v>
      </c>
      <c r="B121" s="269">
        <v>107</v>
      </c>
      <c r="C121" s="269">
        <v>0</v>
      </c>
      <c r="D121" s="269">
        <v>0</v>
      </c>
      <c r="E121" s="269">
        <v>32</v>
      </c>
      <c r="F121" s="269">
        <v>0</v>
      </c>
      <c r="G121" s="269">
        <v>0</v>
      </c>
      <c r="H121" s="270">
        <v>26</v>
      </c>
      <c r="I121" s="269" t="str">
        <f t="shared" si="5"/>
        <v>הצפון</v>
      </c>
      <c r="J121" s="270">
        <f t="shared" si="4"/>
        <v>49</v>
      </c>
    </row>
    <row r="122" spans="1:10">
      <c r="A122" t="s">
        <v>323</v>
      </c>
      <c r="B122" s="269">
        <v>447.888000000001</v>
      </c>
      <c r="C122" s="269">
        <v>0</v>
      </c>
      <c r="D122" s="269">
        <v>0</v>
      </c>
      <c r="E122" s="269">
        <v>0</v>
      </c>
      <c r="F122" s="269">
        <v>0</v>
      </c>
      <c r="G122" s="269">
        <v>0</v>
      </c>
      <c r="H122" s="270">
        <v>237</v>
      </c>
      <c r="I122" s="269" t="str">
        <f t="shared" si="5"/>
        <v>המרכז</v>
      </c>
      <c r="J122" s="270">
        <f t="shared" si="4"/>
        <v>210.888000000001</v>
      </c>
    </row>
    <row r="123" spans="1:10">
      <c r="A123" t="s">
        <v>324</v>
      </c>
      <c r="B123" s="269">
        <v>1184</v>
      </c>
      <c r="C123" s="269">
        <v>0</v>
      </c>
      <c r="D123" s="269">
        <v>0</v>
      </c>
      <c r="E123" s="269">
        <v>0</v>
      </c>
      <c r="F123" s="269">
        <v>0</v>
      </c>
      <c r="G123" s="269">
        <v>0</v>
      </c>
      <c r="H123" s="270">
        <v>1071</v>
      </c>
      <c r="I123" s="269" t="str">
        <f t="shared" si="5"/>
        <v>הצפון</v>
      </c>
      <c r="J123" s="270">
        <f t="shared" si="4"/>
        <v>113</v>
      </c>
    </row>
    <row r="124" spans="1:10">
      <c r="A124" t="s">
        <v>325</v>
      </c>
      <c r="B124" s="269">
        <v>-6378</v>
      </c>
      <c r="C124" s="269">
        <v>0</v>
      </c>
      <c r="D124" s="269">
        <v>0</v>
      </c>
      <c r="E124" s="269">
        <v>0</v>
      </c>
      <c r="F124" s="269">
        <v>0</v>
      </c>
      <c r="G124" s="269">
        <v>0</v>
      </c>
      <c r="H124" s="270">
        <v>4001</v>
      </c>
      <c r="I124" s="269" t="str">
        <f t="shared" si="5"/>
        <v>הצפון</v>
      </c>
      <c r="J124" s="270">
        <f t="shared" si="4"/>
        <v>-10379</v>
      </c>
    </row>
    <row r="125" spans="1:10">
      <c r="A125" t="s">
        <v>417</v>
      </c>
      <c r="B125" s="269">
        <v>5671.49</v>
      </c>
      <c r="C125" s="269">
        <v>0</v>
      </c>
      <c r="D125" s="269">
        <v>0</v>
      </c>
      <c r="E125" s="269">
        <v>900</v>
      </c>
      <c r="F125" s="269">
        <v>0</v>
      </c>
      <c r="G125" s="269">
        <v>0</v>
      </c>
      <c r="H125" s="270">
        <v>6005</v>
      </c>
      <c r="I125" s="269" t="str">
        <f t="shared" si="5"/>
        <v>המרכז</v>
      </c>
      <c r="J125" s="270">
        <f t="shared" si="4"/>
        <v>-1233.5100000000002</v>
      </c>
    </row>
    <row r="126" spans="1:10">
      <c r="A126" t="s">
        <v>326</v>
      </c>
      <c r="B126" s="269">
        <v>627.98590000000104</v>
      </c>
      <c r="C126" s="269">
        <v>0</v>
      </c>
      <c r="D126" s="269">
        <v>0</v>
      </c>
      <c r="E126" s="269">
        <v>0</v>
      </c>
      <c r="F126" s="269">
        <v>0</v>
      </c>
      <c r="G126" s="269">
        <v>0</v>
      </c>
      <c r="H126" s="270">
        <v>378</v>
      </c>
      <c r="I126" s="269" t="str">
        <f t="shared" si="5"/>
        <v>הצפון</v>
      </c>
      <c r="J126" s="270">
        <f t="shared" si="4"/>
        <v>249.98590000000104</v>
      </c>
    </row>
    <row r="127" spans="1:10">
      <c r="A127" t="s">
        <v>327</v>
      </c>
      <c r="B127" s="269">
        <v>7886.3</v>
      </c>
      <c r="C127" s="269">
        <v>276</v>
      </c>
      <c r="D127" s="269">
        <v>0</v>
      </c>
      <c r="E127" s="269">
        <v>302</v>
      </c>
      <c r="F127" s="269">
        <v>24</v>
      </c>
      <c r="G127" s="269">
        <v>5</v>
      </c>
      <c r="H127" s="270">
        <v>6186</v>
      </c>
      <c r="I127" s="269" t="str">
        <f t="shared" si="5"/>
        <v>הצפון</v>
      </c>
      <c r="J127" s="270">
        <f t="shared" si="4"/>
        <v>1098.3000000000002</v>
      </c>
    </row>
    <row r="128" spans="1:10">
      <c r="A128" t="s">
        <v>328</v>
      </c>
      <c r="B128" s="269">
        <v>3327</v>
      </c>
      <c r="C128" s="269">
        <v>0</v>
      </c>
      <c r="D128" s="269">
        <v>0</v>
      </c>
      <c r="E128" s="269">
        <v>0</v>
      </c>
      <c r="F128" s="269">
        <v>0</v>
      </c>
      <c r="G128" s="269">
        <v>0</v>
      </c>
      <c r="H128" s="270">
        <v>2336</v>
      </c>
      <c r="I128" s="269" t="str">
        <f t="shared" si="5"/>
        <v>הצפון</v>
      </c>
      <c r="J128" s="270">
        <f t="shared" si="4"/>
        <v>991</v>
      </c>
    </row>
    <row r="129" spans="1:10">
      <c r="A129" t="s">
        <v>418</v>
      </c>
      <c r="B129" s="269">
        <v>174493</v>
      </c>
      <c r="C129" s="269">
        <v>997</v>
      </c>
      <c r="D129" s="269">
        <v>0</v>
      </c>
      <c r="E129" s="269">
        <v>11863</v>
      </c>
      <c r="F129" s="269">
        <v>0</v>
      </c>
      <c r="G129" s="269">
        <v>0</v>
      </c>
      <c r="H129" s="270">
        <v>154023</v>
      </c>
      <c r="I129" s="269" t="str">
        <f t="shared" si="5"/>
        <v>המרכז</v>
      </c>
      <c r="J129" s="270">
        <f t="shared" si="4"/>
        <v>7610</v>
      </c>
    </row>
    <row r="130" spans="1:10">
      <c r="A130" t="s">
        <v>329</v>
      </c>
      <c r="B130" s="269">
        <v>5345.4639999999999</v>
      </c>
      <c r="C130" s="269">
        <v>0</v>
      </c>
      <c r="D130" s="269">
        <v>0</v>
      </c>
      <c r="E130" s="269">
        <v>126</v>
      </c>
      <c r="F130" s="269">
        <v>167</v>
      </c>
      <c r="G130" s="269">
        <v>0</v>
      </c>
      <c r="H130" s="270">
        <v>3478</v>
      </c>
      <c r="I130" s="269" t="str">
        <f t="shared" ref="I130:I145" si="6">VLOOKUP($A130,מחוזות,3,FALSE())</f>
        <v>חיפה</v>
      </c>
      <c r="J130" s="270">
        <f t="shared" si="4"/>
        <v>1574.4639999999999</v>
      </c>
    </row>
    <row r="131" spans="1:10">
      <c r="A131" t="s">
        <v>330</v>
      </c>
      <c r="B131" s="269">
        <v>4956.3100000000004</v>
      </c>
      <c r="C131" s="269">
        <v>0</v>
      </c>
      <c r="D131" s="269">
        <v>27</v>
      </c>
      <c r="E131" s="269">
        <v>0</v>
      </c>
      <c r="F131" s="269">
        <v>0</v>
      </c>
      <c r="G131" s="269">
        <v>0</v>
      </c>
      <c r="H131" s="270">
        <v>4160</v>
      </c>
      <c r="I131" s="269" t="str">
        <f t="shared" si="6"/>
        <v>תל אביב</v>
      </c>
      <c r="J131" s="270">
        <f t="shared" ref="J131:J194" si="7">B131-SUM(C131:H131)+G131</f>
        <v>769.3100000000004</v>
      </c>
    </row>
    <row r="132" spans="1:10">
      <c r="A132" t="s">
        <v>331</v>
      </c>
      <c r="B132" s="269">
        <v>4921.84</v>
      </c>
      <c r="C132" s="269">
        <v>0</v>
      </c>
      <c r="D132" s="269">
        <v>0</v>
      </c>
      <c r="E132" s="269">
        <v>18</v>
      </c>
      <c r="F132" s="269">
        <v>0</v>
      </c>
      <c r="G132" s="269">
        <v>0</v>
      </c>
      <c r="H132" s="270">
        <v>4493</v>
      </c>
      <c r="I132" s="269" t="str">
        <f t="shared" si="6"/>
        <v>הצפון</v>
      </c>
      <c r="J132" s="270">
        <f t="shared" si="7"/>
        <v>410.84000000000015</v>
      </c>
    </row>
    <row r="133" spans="1:10">
      <c r="A133" t="s">
        <v>420</v>
      </c>
      <c r="B133" s="269">
        <v>99463</v>
      </c>
      <c r="C133" s="269">
        <v>450</v>
      </c>
      <c r="D133" s="269">
        <v>56</v>
      </c>
      <c r="E133" s="269">
        <v>969</v>
      </c>
      <c r="F133" s="269">
        <v>265</v>
      </c>
      <c r="G133" s="269">
        <v>8060</v>
      </c>
      <c r="H133" s="270">
        <v>85647</v>
      </c>
      <c r="I133" s="269" t="str">
        <f t="shared" si="6"/>
        <v>הצפון</v>
      </c>
      <c r="J133" s="270">
        <f t="shared" si="7"/>
        <v>12076</v>
      </c>
    </row>
    <row r="134" spans="1:10">
      <c r="A134" t="s">
        <v>486</v>
      </c>
      <c r="B134" s="269">
        <v>32459.774000000001</v>
      </c>
      <c r="C134" s="269">
        <v>3233</v>
      </c>
      <c r="D134" s="269">
        <v>0</v>
      </c>
      <c r="E134" s="269">
        <v>0</v>
      </c>
      <c r="F134" s="269">
        <v>429</v>
      </c>
      <c r="G134" s="269">
        <v>0</v>
      </c>
      <c r="H134" s="270">
        <v>27107</v>
      </c>
      <c r="I134" s="269" t="str">
        <f t="shared" si="6"/>
        <v>המרכז</v>
      </c>
      <c r="J134" s="270">
        <f t="shared" si="7"/>
        <v>1690.7740000000013</v>
      </c>
    </row>
    <row r="135" spans="1:10">
      <c r="A135" t="s">
        <v>332</v>
      </c>
      <c r="B135" s="269">
        <v>1534.548</v>
      </c>
      <c r="C135" s="269">
        <v>0</v>
      </c>
      <c r="D135" s="269">
        <v>0</v>
      </c>
      <c r="E135" s="269">
        <v>163</v>
      </c>
      <c r="F135" s="269">
        <v>0</v>
      </c>
      <c r="G135" s="269">
        <v>0</v>
      </c>
      <c r="H135" s="270">
        <v>1320</v>
      </c>
      <c r="I135" s="269" t="str">
        <f t="shared" si="6"/>
        <v>הדרום</v>
      </c>
      <c r="J135" s="270">
        <f t="shared" si="7"/>
        <v>51.548000000000002</v>
      </c>
    </row>
    <row r="136" spans="1:10">
      <c r="A136" t="s">
        <v>421</v>
      </c>
      <c r="B136" s="269">
        <v>139924.84</v>
      </c>
      <c r="C136" s="269">
        <v>8723</v>
      </c>
      <c r="D136" s="269">
        <v>0</v>
      </c>
      <c r="E136" s="269">
        <v>2506</v>
      </c>
      <c r="F136" s="269">
        <v>424</v>
      </c>
      <c r="G136" s="269">
        <v>13573</v>
      </c>
      <c r="H136" s="270">
        <v>112839</v>
      </c>
      <c r="I136" s="269" t="str">
        <f t="shared" si="6"/>
        <v>המרכז</v>
      </c>
      <c r="J136" s="270">
        <f t="shared" si="7"/>
        <v>15432.839999999997</v>
      </c>
    </row>
    <row r="137" spans="1:10">
      <c r="A137" t="s">
        <v>487</v>
      </c>
      <c r="B137" s="269">
        <v>12029.3</v>
      </c>
      <c r="C137" s="269">
        <v>0</v>
      </c>
      <c r="D137" s="269">
        <v>0</v>
      </c>
      <c r="E137" s="269">
        <v>0</v>
      </c>
      <c r="F137" s="269">
        <v>15</v>
      </c>
      <c r="G137" s="269">
        <v>0</v>
      </c>
      <c r="H137" s="270">
        <v>7628</v>
      </c>
      <c r="I137" s="269" t="str">
        <f t="shared" si="6"/>
        <v>הדרום</v>
      </c>
      <c r="J137" s="270">
        <f t="shared" si="7"/>
        <v>4386.2999999999993</v>
      </c>
    </row>
    <row r="138" spans="1:10">
      <c r="A138" t="s">
        <v>333</v>
      </c>
      <c r="B138" s="269">
        <v>280.88139999999902</v>
      </c>
      <c r="C138" s="269">
        <v>0</v>
      </c>
      <c r="D138" s="269">
        <v>0</v>
      </c>
      <c r="E138" s="269">
        <v>0</v>
      </c>
      <c r="F138" s="269">
        <v>0</v>
      </c>
      <c r="G138" s="269">
        <v>0</v>
      </c>
      <c r="H138" s="270">
        <v>61</v>
      </c>
      <c r="I138" s="269" t="str">
        <f t="shared" si="6"/>
        <v>הדרום</v>
      </c>
      <c r="J138" s="270">
        <f t="shared" si="7"/>
        <v>219.88139999999902</v>
      </c>
    </row>
    <row r="139" spans="1:10">
      <c r="A139" t="s">
        <v>488</v>
      </c>
      <c r="B139" s="269">
        <v>6979</v>
      </c>
      <c r="C139" s="269">
        <v>0</v>
      </c>
      <c r="D139" s="269">
        <v>112</v>
      </c>
      <c r="E139" s="269">
        <v>69</v>
      </c>
      <c r="F139" s="269">
        <v>359</v>
      </c>
      <c r="G139" s="269">
        <v>0</v>
      </c>
      <c r="H139" s="270">
        <v>6370</v>
      </c>
      <c r="I139" s="269" t="str">
        <f t="shared" si="6"/>
        <v>הצפון</v>
      </c>
      <c r="J139" s="270">
        <f t="shared" si="7"/>
        <v>69</v>
      </c>
    </row>
    <row r="140" spans="1:10">
      <c r="A140" t="s">
        <v>334</v>
      </c>
      <c r="B140" s="269">
        <v>18657.324499999999</v>
      </c>
      <c r="C140" s="269">
        <v>0</v>
      </c>
      <c r="D140" s="269">
        <v>0</v>
      </c>
      <c r="E140" s="269">
        <v>1100</v>
      </c>
      <c r="F140" s="269">
        <v>0</v>
      </c>
      <c r="G140" s="269">
        <v>0</v>
      </c>
      <c r="H140" s="270">
        <v>12673</v>
      </c>
      <c r="I140" s="269" t="str">
        <f t="shared" si="6"/>
        <v>ירושלים</v>
      </c>
      <c r="J140" s="270">
        <f t="shared" si="7"/>
        <v>4884.3244999999988</v>
      </c>
    </row>
    <row r="141" spans="1:10">
      <c r="A141" t="s">
        <v>335</v>
      </c>
      <c r="B141" s="269">
        <v>5008.55</v>
      </c>
      <c r="C141" s="269">
        <v>0</v>
      </c>
      <c r="D141" s="269">
        <v>0</v>
      </c>
      <c r="E141" s="269">
        <v>0</v>
      </c>
      <c r="F141" s="269">
        <v>0</v>
      </c>
      <c r="G141" s="269">
        <v>0</v>
      </c>
      <c r="H141" s="270">
        <v>3319</v>
      </c>
      <c r="I141" s="269" t="str">
        <f t="shared" si="6"/>
        <v>הצפון</v>
      </c>
      <c r="J141" s="270">
        <f t="shared" si="7"/>
        <v>1689.5500000000002</v>
      </c>
    </row>
    <row r="142" spans="1:10">
      <c r="A142" t="s">
        <v>336</v>
      </c>
      <c r="B142" s="269">
        <v>4818.42</v>
      </c>
      <c r="C142" s="269">
        <v>0</v>
      </c>
      <c r="D142" s="269">
        <v>0</v>
      </c>
      <c r="E142" s="269">
        <v>115</v>
      </c>
      <c r="F142" s="269">
        <v>0</v>
      </c>
      <c r="G142" s="269">
        <v>0</v>
      </c>
      <c r="H142" s="270">
        <v>2213</v>
      </c>
      <c r="I142" s="269" t="str">
        <f t="shared" si="6"/>
        <v>הצפון</v>
      </c>
      <c r="J142" s="270">
        <f t="shared" si="7"/>
        <v>2490.42</v>
      </c>
    </row>
    <row r="143" spans="1:10">
      <c r="A143" t="s">
        <v>337</v>
      </c>
      <c r="B143" s="269">
        <v>12065.5314</v>
      </c>
      <c r="C143" s="269">
        <v>0</v>
      </c>
      <c r="D143" s="269">
        <v>0</v>
      </c>
      <c r="E143" s="269">
        <v>1309</v>
      </c>
      <c r="F143" s="269">
        <v>0</v>
      </c>
      <c r="G143" s="269">
        <v>0</v>
      </c>
      <c r="H143" s="270">
        <v>3827</v>
      </c>
      <c r="I143" s="269" t="str">
        <f t="shared" si="6"/>
        <v>הצפון</v>
      </c>
      <c r="J143" s="270">
        <f t="shared" si="7"/>
        <v>6929.5313999999998</v>
      </c>
    </row>
    <row r="144" spans="1:10">
      <c r="A144" t="s">
        <v>338</v>
      </c>
      <c r="B144" s="269">
        <v>2403</v>
      </c>
      <c r="C144" s="269">
        <v>0</v>
      </c>
      <c r="D144" s="269">
        <v>0</v>
      </c>
      <c r="E144" s="269">
        <v>63</v>
      </c>
      <c r="F144" s="269">
        <v>104</v>
      </c>
      <c r="G144" s="269">
        <v>0</v>
      </c>
      <c r="H144" s="270">
        <v>1460</v>
      </c>
      <c r="I144" s="269" t="str">
        <f t="shared" si="6"/>
        <v>הצפון</v>
      </c>
      <c r="J144" s="270">
        <f t="shared" si="7"/>
        <v>776</v>
      </c>
    </row>
    <row r="145" spans="1:10">
      <c r="A145" t="s">
        <v>422</v>
      </c>
      <c r="B145" s="269">
        <v>54020</v>
      </c>
      <c r="C145" s="269">
        <v>1866</v>
      </c>
      <c r="D145" s="269">
        <v>0</v>
      </c>
      <c r="E145" s="269">
        <v>0</v>
      </c>
      <c r="F145" s="269">
        <v>373</v>
      </c>
      <c r="G145" s="269">
        <v>0</v>
      </c>
      <c r="H145" s="270">
        <v>49208</v>
      </c>
      <c r="I145" s="269" t="str">
        <f t="shared" si="6"/>
        <v>הצפון</v>
      </c>
      <c r="J145" s="270">
        <f t="shared" si="7"/>
        <v>2573</v>
      </c>
    </row>
    <row r="146" spans="1:10">
      <c r="A146" t="s">
        <v>339</v>
      </c>
      <c r="B146" s="269">
        <v>10726.556</v>
      </c>
      <c r="C146" s="269">
        <v>415</v>
      </c>
      <c r="D146" s="269">
        <v>0</v>
      </c>
      <c r="E146" s="269">
        <v>55</v>
      </c>
      <c r="F146" s="269">
        <v>0</v>
      </c>
      <c r="G146" s="269">
        <v>0</v>
      </c>
      <c r="H146" s="270">
        <v>9899</v>
      </c>
      <c r="I146" s="269" t="s">
        <v>245</v>
      </c>
      <c r="J146" s="270">
        <f t="shared" si="7"/>
        <v>357.55600000000049</v>
      </c>
    </row>
    <row r="147" spans="1:10">
      <c r="A147" t="s">
        <v>489</v>
      </c>
      <c r="B147" s="269">
        <v>20111.294000000002</v>
      </c>
      <c r="C147" s="269">
        <v>0</v>
      </c>
      <c r="D147" s="269">
        <v>0</v>
      </c>
      <c r="E147" s="269">
        <v>43</v>
      </c>
      <c r="F147" s="269">
        <v>0</v>
      </c>
      <c r="G147" s="269">
        <v>0</v>
      </c>
      <c r="H147" s="270">
        <v>18583</v>
      </c>
      <c r="I147" s="269" t="str">
        <f t="shared" ref="I147:I178" si="8">VLOOKUP($A147,מחוזות,3,FALSE())</f>
        <v>הצפון</v>
      </c>
      <c r="J147" s="270">
        <f t="shared" si="7"/>
        <v>1485.2940000000017</v>
      </c>
    </row>
    <row r="148" spans="1:10">
      <c r="A148" t="s">
        <v>490</v>
      </c>
      <c r="B148" s="269">
        <v>4736.8999999999996</v>
      </c>
      <c r="C148" s="269">
        <v>0</v>
      </c>
      <c r="D148" s="269">
        <v>0</v>
      </c>
      <c r="E148" s="269">
        <v>6</v>
      </c>
      <c r="F148" s="269">
        <v>0</v>
      </c>
      <c r="G148" s="269">
        <v>0</v>
      </c>
      <c r="H148" s="270">
        <v>3913</v>
      </c>
      <c r="I148" s="269" t="str">
        <f t="shared" si="8"/>
        <v>אזור יהודה והשומרון</v>
      </c>
      <c r="J148" s="270">
        <f t="shared" si="7"/>
        <v>817.89999999999964</v>
      </c>
    </row>
    <row r="149" spans="1:10">
      <c r="A149" t="s">
        <v>423</v>
      </c>
      <c r="B149" s="269">
        <v>96636</v>
      </c>
      <c r="C149" s="269">
        <v>7080</v>
      </c>
      <c r="D149" s="269">
        <v>0</v>
      </c>
      <c r="E149" s="269">
        <v>3</v>
      </c>
      <c r="F149" s="269">
        <v>0</v>
      </c>
      <c r="G149" s="269">
        <v>0</v>
      </c>
      <c r="H149" s="270">
        <v>84727</v>
      </c>
      <c r="I149" s="269" t="str">
        <f t="shared" si="8"/>
        <v>המרכז</v>
      </c>
      <c r="J149" s="270">
        <f t="shared" si="7"/>
        <v>4826</v>
      </c>
    </row>
    <row r="150" spans="1:10">
      <c r="A150" t="s">
        <v>424</v>
      </c>
      <c r="B150" s="269">
        <v>6867</v>
      </c>
      <c r="C150" s="269">
        <v>0</v>
      </c>
      <c r="D150" s="269">
        <v>0</v>
      </c>
      <c r="E150" s="269">
        <v>0</v>
      </c>
      <c r="F150" s="269">
        <v>0</v>
      </c>
      <c r="G150" s="269">
        <v>0</v>
      </c>
      <c r="H150" s="270">
        <v>5867</v>
      </c>
      <c r="I150" s="269" t="str">
        <f t="shared" si="8"/>
        <v>אזור יהודה והשומרון</v>
      </c>
      <c r="J150" s="270">
        <f t="shared" si="7"/>
        <v>1000</v>
      </c>
    </row>
    <row r="151" spans="1:10">
      <c r="A151" t="s">
        <v>340</v>
      </c>
      <c r="B151" s="269">
        <v>8022.8710000000101</v>
      </c>
      <c r="C151" s="269">
        <v>0</v>
      </c>
      <c r="D151" s="269">
        <v>2220</v>
      </c>
      <c r="E151" s="269">
        <v>0</v>
      </c>
      <c r="F151" s="269">
        <v>0</v>
      </c>
      <c r="G151" s="269">
        <v>0</v>
      </c>
      <c r="H151" s="270">
        <v>6071</v>
      </c>
      <c r="I151" s="269" t="str">
        <f t="shared" si="8"/>
        <v>המרכז</v>
      </c>
      <c r="J151" s="270">
        <f t="shared" si="7"/>
        <v>-268.1289999999899</v>
      </c>
    </row>
    <row r="152" spans="1:10">
      <c r="A152" t="s">
        <v>341</v>
      </c>
      <c r="B152" s="269">
        <v>1621.396</v>
      </c>
      <c r="C152" s="269">
        <v>0</v>
      </c>
      <c r="D152" s="269">
        <v>0</v>
      </c>
      <c r="E152" s="269">
        <v>49</v>
      </c>
      <c r="F152" s="269">
        <v>0</v>
      </c>
      <c r="G152" s="269">
        <v>0</v>
      </c>
      <c r="H152" s="270">
        <v>1295</v>
      </c>
      <c r="I152" s="269" t="str">
        <f t="shared" si="8"/>
        <v>הצפון</v>
      </c>
      <c r="J152" s="270">
        <f t="shared" si="7"/>
        <v>277.39599999999996</v>
      </c>
    </row>
    <row r="153" spans="1:10">
      <c r="A153" t="s">
        <v>491</v>
      </c>
      <c r="B153" s="269">
        <v>54615</v>
      </c>
      <c r="C153" s="269">
        <v>76</v>
      </c>
      <c r="D153" s="269">
        <v>0</v>
      </c>
      <c r="E153" s="269">
        <v>262</v>
      </c>
      <c r="F153" s="269">
        <v>25</v>
      </c>
      <c r="G153" s="269">
        <v>122</v>
      </c>
      <c r="H153" s="270">
        <v>50264</v>
      </c>
      <c r="I153" s="269" t="str">
        <f t="shared" si="8"/>
        <v>הצפון</v>
      </c>
      <c r="J153" s="270">
        <f t="shared" si="7"/>
        <v>3988</v>
      </c>
    </row>
    <row r="154" spans="1:10">
      <c r="A154" t="s">
        <v>492</v>
      </c>
      <c r="B154" s="269">
        <v>17071</v>
      </c>
      <c r="C154" s="269">
        <v>0</v>
      </c>
      <c r="D154" s="269">
        <v>12</v>
      </c>
      <c r="E154" s="269">
        <v>441</v>
      </c>
      <c r="F154" s="269">
        <v>112</v>
      </c>
      <c r="G154" s="269">
        <v>0</v>
      </c>
      <c r="H154" s="270">
        <v>15049</v>
      </c>
      <c r="I154" s="269" t="str">
        <f t="shared" si="8"/>
        <v>אזור יהודה והשומרון</v>
      </c>
      <c r="J154" s="270">
        <f t="shared" si="7"/>
        <v>1457</v>
      </c>
    </row>
    <row r="155" spans="1:10">
      <c r="A155" t="s">
        <v>493</v>
      </c>
      <c r="B155" s="269">
        <v>182658.46</v>
      </c>
      <c r="C155" s="269">
        <v>1094</v>
      </c>
      <c r="D155" s="269">
        <v>0</v>
      </c>
      <c r="E155" s="269">
        <v>0</v>
      </c>
      <c r="F155" s="269">
        <v>2448</v>
      </c>
      <c r="G155" s="269">
        <v>0</v>
      </c>
      <c r="H155" s="270">
        <v>66890</v>
      </c>
      <c r="I155" s="269" t="str">
        <f t="shared" si="8"/>
        <v>ירושלים</v>
      </c>
      <c r="J155" s="270">
        <f t="shared" si="7"/>
        <v>112226.45999999999</v>
      </c>
    </row>
    <row r="156" spans="1:10">
      <c r="A156" t="s">
        <v>342</v>
      </c>
      <c r="B156" s="269">
        <v>2296.5770000000002</v>
      </c>
      <c r="C156" s="269">
        <v>0</v>
      </c>
      <c r="D156" s="269">
        <v>0</v>
      </c>
      <c r="E156" s="269">
        <v>14</v>
      </c>
      <c r="F156" s="269">
        <v>0</v>
      </c>
      <c r="G156" s="269">
        <v>0</v>
      </c>
      <c r="H156" s="270">
        <v>2147</v>
      </c>
      <c r="I156" s="269" t="str">
        <f t="shared" si="8"/>
        <v>הצפון</v>
      </c>
      <c r="J156" s="270">
        <f t="shared" si="7"/>
        <v>135.57700000000023</v>
      </c>
    </row>
    <row r="157" spans="1:10">
      <c r="A157" t="s">
        <v>343</v>
      </c>
      <c r="B157" s="269">
        <v>2066.288</v>
      </c>
      <c r="C157" s="269">
        <v>0</v>
      </c>
      <c r="D157" s="269">
        <v>0</v>
      </c>
      <c r="E157" s="269">
        <v>0</v>
      </c>
      <c r="F157" s="269">
        <v>0</v>
      </c>
      <c r="G157" s="269">
        <v>0</v>
      </c>
      <c r="H157" s="270">
        <v>2226</v>
      </c>
      <c r="I157" s="269" t="str">
        <f t="shared" si="8"/>
        <v>הדרום</v>
      </c>
      <c r="J157" s="270">
        <f t="shared" si="7"/>
        <v>-159.71199999999999</v>
      </c>
    </row>
    <row r="158" spans="1:10">
      <c r="A158" t="s">
        <v>494</v>
      </c>
      <c r="B158" s="269">
        <v>36287</v>
      </c>
      <c r="C158" s="269">
        <v>12135</v>
      </c>
      <c r="D158" s="269">
        <v>0</v>
      </c>
      <c r="E158" s="269">
        <v>136</v>
      </c>
      <c r="F158" s="269">
        <v>25</v>
      </c>
      <c r="G158" s="269">
        <v>0</v>
      </c>
      <c r="H158" s="270">
        <v>26562</v>
      </c>
      <c r="I158" s="269" t="str">
        <f t="shared" si="8"/>
        <v>חיפה</v>
      </c>
      <c r="J158" s="270">
        <f t="shared" si="7"/>
        <v>-2571</v>
      </c>
    </row>
    <row r="159" spans="1:10">
      <c r="A159" t="s">
        <v>344</v>
      </c>
      <c r="B159" s="269">
        <v>1039.01399016857</v>
      </c>
      <c r="C159" s="269">
        <v>0</v>
      </c>
      <c r="D159" s="269">
        <v>2</v>
      </c>
      <c r="E159" s="269">
        <v>142.005037783375</v>
      </c>
      <c r="F159" s="269">
        <v>0</v>
      </c>
      <c r="G159" s="269">
        <v>0</v>
      </c>
      <c r="H159" s="270">
        <v>932.16686722823897</v>
      </c>
      <c r="I159" s="269" t="str">
        <f t="shared" si="8"/>
        <v>הצפון</v>
      </c>
      <c r="J159" s="270">
        <f t="shared" si="7"/>
        <v>-37.157914843043955</v>
      </c>
    </row>
    <row r="160" spans="1:10">
      <c r="A160" t="s">
        <v>345</v>
      </c>
      <c r="B160" s="269">
        <v>1968.201</v>
      </c>
      <c r="C160" s="269">
        <v>0</v>
      </c>
      <c r="D160" s="269">
        <v>0</v>
      </c>
      <c r="E160" s="269">
        <v>30</v>
      </c>
      <c r="F160" s="269">
        <v>27</v>
      </c>
      <c r="G160" s="269">
        <v>0</v>
      </c>
      <c r="H160" s="270">
        <v>1420</v>
      </c>
      <c r="I160" s="269" t="str">
        <f t="shared" si="8"/>
        <v>הצפון</v>
      </c>
      <c r="J160" s="270">
        <f t="shared" si="7"/>
        <v>491.20100000000002</v>
      </c>
    </row>
    <row r="161" spans="1:10">
      <c r="A161" t="s">
        <v>425</v>
      </c>
      <c r="B161" s="269">
        <v>45048</v>
      </c>
      <c r="C161" s="269">
        <v>0</v>
      </c>
      <c r="D161" s="269">
        <v>0</v>
      </c>
      <c r="E161" s="269">
        <v>639</v>
      </c>
      <c r="F161" s="269">
        <v>0</v>
      </c>
      <c r="G161" s="269">
        <v>0</v>
      </c>
      <c r="H161" s="270">
        <v>32613</v>
      </c>
      <c r="I161" s="269" t="str">
        <f t="shared" si="8"/>
        <v>אזור יהודה והשומרון</v>
      </c>
      <c r="J161" s="270">
        <f t="shared" si="7"/>
        <v>11796</v>
      </c>
    </row>
    <row r="162" spans="1:10">
      <c r="A162" t="s">
        <v>346</v>
      </c>
      <c r="B162" s="269">
        <v>1144</v>
      </c>
      <c r="C162" s="269">
        <v>0</v>
      </c>
      <c r="D162" s="269">
        <v>0</v>
      </c>
      <c r="E162" s="269">
        <v>106</v>
      </c>
      <c r="F162" s="269">
        <v>57</v>
      </c>
      <c r="G162" s="269">
        <v>0</v>
      </c>
      <c r="H162" s="270">
        <v>877</v>
      </c>
      <c r="I162" s="269" t="str">
        <f t="shared" si="8"/>
        <v>אזור יהודה והשומרון</v>
      </c>
      <c r="J162" s="270">
        <f t="shared" si="7"/>
        <v>104</v>
      </c>
    </row>
    <row r="163" spans="1:10">
      <c r="A163" t="s">
        <v>495</v>
      </c>
      <c r="B163" s="269">
        <v>11013</v>
      </c>
      <c r="C163" s="269">
        <v>0</v>
      </c>
      <c r="D163" s="269">
        <v>0</v>
      </c>
      <c r="E163" s="269">
        <v>362</v>
      </c>
      <c r="F163" s="269">
        <v>142</v>
      </c>
      <c r="G163" s="269">
        <v>0</v>
      </c>
      <c r="H163" s="270">
        <v>7949</v>
      </c>
      <c r="I163" s="269" t="str">
        <f t="shared" si="8"/>
        <v>הצפון</v>
      </c>
      <c r="J163" s="270">
        <f t="shared" si="7"/>
        <v>2560</v>
      </c>
    </row>
    <row r="164" spans="1:10">
      <c r="A164" t="s">
        <v>347</v>
      </c>
      <c r="B164" s="269">
        <v>1186.8149000000001</v>
      </c>
      <c r="C164" s="269">
        <v>0</v>
      </c>
      <c r="D164" s="269">
        <v>0</v>
      </c>
      <c r="E164" s="269">
        <v>0</v>
      </c>
      <c r="F164" s="269">
        <v>0</v>
      </c>
      <c r="G164" s="269">
        <v>0</v>
      </c>
      <c r="H164" s="270">
        <v>805</v>
      </c>
      <c r="I164" s="269" t="str">
        <f t="shared" si="8"/>
        <v>חיפה</v>
      </c>
      <c r="J164" s="270">
        <f t="shared" si="7"/>
        <v>381.81490000000008</v>
      </c>
    </row>
    <row r="165" spans="1:10">
      <c r="A165" t="s">
        <v>426</v>
      </c>
      <c r="B165" s="269">
        <v>22532</v>
      </c>
      <c r="C165" s="269">
        <v>0</v>
      </c>
      <c r="D165" s="269">
        <v>0</v>
      </c>
      <c r="E165" s="269">
        <v>949</v>
      </c>
      <c r="F165" s="269">
        <v>0</v>
      </c>
      <c r="G165" s="269">
        <v>0</v>
      </c>
      <c r="H165" s="270">
        <v>20887</v>
      </c>
      <c r="I165" s="269" t="str">
        <f t="shared" si="8"/>
        <v>הצפון</v>
      </c>
      <c r="J165" s="270">
        <f t="shared" si="7"/>
        <v>696</v>
      </c>
    </row>
    <row r="166" spans="1:10">
      <c r="A166" t="s">
        <v>348</v>
      </c>
      <c r="B166" s="269">
        <v>41169.14</v>
      </c>
      <c r="C166" s="269">
        <v>0</v>
      </c>
      <c r="D166" s="269">
        <v>14</v>
      </c>
      <c r="E166" s="269">
        <v>784</v>
      </c>
      <c r="F166" s="269">
        <v>0</v>
      </c>
      <c r="G166" s="269">
        <v>0</v>
      </c>
      <c r="H166" s="270">
        <v>6914</v>
      </c>
      <c r="I166" s="269" t="str">
        <f t="shared" si="8"/>
        <v>הדרום</v>
      </c>
      <c r="J166" s="270">
        <f t="shared" si="7"/>
        <v>33457.14</v>
      </c>
    </row>
    <row r="167" spans="1:10">
      <c r="A167" t="s">
        <v>496</v>
      </c>
      <c r="B167" s="270">
        <v>13325</v>
      </c>
      <c r="C167" s="270">
        <v>1325</v>
      </c>
      <c r="D167" s="270">
        <v>0</v>
      </c>
      <c r="E167" s="270">
        <v>0</v>
      </c>
      <c r="F167" s="270">
        <v>0</v>
      </c>
      <c r="G167" s="270">
        <v>0</v>
      </c>
      <c r="H167" s="270">
        <v>10532</v>
      </c>
      <c r="I167" s="269" t="str">
        <f t="shared" si="8"/>
        <v>הצפון</v>
      </c>
      <c r="J167" s="270">
        <f t="shared" si="7"/>
        <v>1468</v>
      </c>
    </row>
    <row r="168" spans="1:10">
      <c r="A168" t="s">
        <v>497</v>
      </c>
      <c r="B168" s="269">
        <v>33415.522282559701</v>
      </c>
      <c r="C168" s="269">
        <v>105</v>
      </c>
      <c r="D168" s="269">
        <v>0</v>
      </c>
      <c r="E168" s="269">
        <v>121</v>
      </c>
      <c r="F168" s="269">
        <v>0</v>
      </c>
      <c r="G168" s="269">
        <v>0</v>
      </c>
      <c r="H168">
        <v>20079</v>
      </c>
      <c r="I168" s="269" t="str">
        <f t="shared" si="8"/>
        <v>הדרום</v>
      </c>
      <c r="J168" s="270">
        <f t="shared" si="7"/>
        <v>13110.522282559701</v>
      </c>
    </row>
    <row r="169" spans="1:10">
      <c r="A169" t="s">
        <v>498</v>
      </c>
      <c r="B169" s="269">
        <v>31615</v>
      </c>
      <c r="C169" s="269">
        <v>846</v>
      </c>
      <c r="D169" s="269">
        <v>0</v>
      </c>
      <c r="E169" s="269">
        <v>66</v>
      </c>
      <c r="F169" s="269">
        <v>0</v>
      </c>
      <c r="G169" s="269">
        <v>0</v>
      </c>
      <c r="H169">
        <v>28869</v>
      </c>
      <c r="I169" s="269" t="str">
        <f t="shared" si="8"/>
        <v>הצפון</v>
      </c>
      <c r="J169" s="270">
        <f t="shared" si="7"/>
        <v>1834</v>
      </c>
    </row>
    <row r="170" spans="1:10">
      <c r="A170" t="s">
        <v>349</v>
      </c>
      <c r="B170" s="269">
        <v>910</v>
      </c>
      <c r="C170" s="269">
        <v>0</v>
      </c>
      <c r="D170" s="269">
        <v>0</v>
      </c>
      <c r="E170" s="269">
        <v>186</v>
      </c>
      <c r="F170" s="269">
        <v>3</v>
      </c>
      <c r="G170" s="269">
        <v>0</v>
      </c>
      <c r="H170" s="270">
        <v>477</v>
      </c>
      <c r="I170" s="269" t="str">
        <f t="shared" si="8"/>
        <v>הצפון</v>
      </c>
      <c r="J170" s="270">
        <f t="shared" si="7"/>
        <v>244</v>
      </c>
    </row>
    <row r="171" spans="1:10">
      <c r="A171" t="s">
        <v>427</v>
      </c>
      <c r="B171" s="269">
        <v>82353.41</v>
      </c>
      <c r="C171" s="269">
        <v>6916</v>
      </c>
      <c r="D171" s="269">
        <v>0</v>
      </c>
      <c r="E171" s="269">
        <v>1619</v>
      </c>
      <c r="F171" s="269">
        <v>1209</v>
      </c>
      <c r="G171" s="269">
        <v>472</v>
      </c>
      <c r="H171" s="270">
        <v>61905</v>
      </c>
      <c r="I171" s="269" t="str">
        <f t="shared" si="8"/>
        <v>הצפון</v>
      </c>
      <c r="J171" s="270">
        <f t="shared" si="7"/>
        <v>10704.410000000003</v>
      </c>
    </row>
    <row r="172" spans="1:10">
      <c r="A172" t="s">
        <v>499</v>
      </c>
      <c r="B172" s="269">
        <v>335.38</v>
      </c>
      <c r="C172" s="269">
        <v>0</v>
      </c>
      <c r="D172" s="269">
        <v>0</v>
      </c>
      <c r="E172" s="269">
        <v>68</v>
      </c>
      <c r="F172" s="269">
        <v>0</v>
      </c>
      <c r="G172" s="269">
        <v>0</v>
      </c>
      <c r="H172">
        <v>185</v>
      </c>
      <c r="I172" s="269" t="str">
        <f t="shared" si="8"/>
        <v>הדרום</v>
      </c>
      <c r="J172" s="270">
        <f t="shared" si="7"/>
        <v>82.38</v>
      </c>
    </row>
    <row r="173" spans="1:10">
      <c r="A173" t="s">
        <v>500</v>
      </c>
      <c r="B173" s="269">
        <v>11662.111000000001</v>
      </c>
      <c r="C173" s="269">
        <v>0</v>
      </c>
      <c r="D173" s="269">
        <v>0</v>
      </c>
      <c r="E173" s="269">
        <v>15.68</v>
      </c>
      <c r="F173" s="269">
        <v>0</v>
      </c>
      <c r="G173" s="269">
        <v>0</v>
      </c>
      <c r="H173">
        <v>10125</v>
      </c>
      <c r="I173" s="269" t="str">
        <f t="shared" si="8"/>
        <v>המרכז</v>
      </c>
      <c r="J173" s="270">
        <f t="shared" si="7"/>
        <v>1521.4310000000005</v>
      </c>
    </row>
    <row r="174" spans="1:10">
      <c r="A174" t="s">
        <v>350</v>
      </c>
      <c r="B174" s="269">
        <v>2526.33</v>
      </c>
      <c r="C174" s="269">
        <v>0</v>
      </c>
      <c r="D174" s="269">
        <v>0</v>
      </c>
      <c r="E174" s="269">
        <v>63</v>
      </c>
      <c r="F174" s="269">
        <v>0</v>
      </c>
      <c r="G174" s="269">
        <v>0</v>
      </c>
      <c r="H174" s="270">
        <v>1523</v>
      </c>
      <c r="I174" s="269" t="str">
        <f t="shared" si="8"/>
        <v>הצפון</v>
      </c>
      <c r="J174" s="270">
        <f t="shared" si="7"/>
        <v>940.32999999999993</v>
      </c>
    </row>
    <row r="175" spans="1:10">
      <c r="A175" t="s">
        <v>428</v>
      </c>
      <c r="B175" s="269">
        <v>70384.516499999998</v>
      </c>
      <c r="C175" s="269">
        <v>3583</v>
      </c>
      <c r="D175" s="269">
        <v>0</v>
      </c>
      <c r="E175" s="269">
        <v>506</v>
      </c>
      <c r="F175" s="269">
        <v>0</v>
      </c>
      <c r="G175" s="269">
        <v>16260</v>
      </c>
      <c r="H175" s="270">
        <v>56427</v>
      </c>
      <c r="I175" s="269" t="str">
        <f t="shared" si="8"/>
        <v>המרכז</v>
      </c>
      <c r="J175" s="270">
        <f t="shared" si="7"/>
        <v>9868.5164999999979</v>
      </c>
    </row>
    <row r="176" spans="1:10">
      <c r="A176" t="s">
        <v>429</v>
      </c>
      <c r="B176" s="269">
        <v>41844.883000000002</v>
      </c>
      <c r="C176" s="269">
        <v>423</v>
      </c>
      <c r="D176" s="269">
        <v>774</v>
      </c>
      <c r="E176" s="269">
        <v>2984</v>
      </c>
      <c r="F176" s="269">
        <v>0</v>
      </c>
      <c r="G176" s="269">
        <v>0</v>
      </c>
      <c r="H176" s="270">
        <v>35044</v>
      </c>
      <c r="I176" s="269" t="str">
        <f t="shared" si="8"/>
        <v>הצפון</v>
      </c>
      <c r="J176" s="270">
        <f t="shared" si="7"/>
        <v>2619.8830000000016</v>
      </c>
    </row>
    <row r="177" spans="1:10">
      <c r="A177" t="s">
        <v>430</v>
      </c>
      <c r="B177" s="269">
        <v>87730</v>
      </c>
      <c r="C177" s="269">
        <v>0</v>
      </c>
      <c r="D177" s="269">
        <v>0</v>
      </c>
      <c r="E177" s="269">
        <v>11545</v>
      </c>
      <c r="F177" s="269">
        <v>2057</v>
      </c>
      <c r="G177" s="269">
        <v>6702</v>
      </c>
      <c r="H177" s="270">
        <v>69424</v>
      </c>
      <c r="I177" s="269" t="str">
        <f t="shared" si="8"/>
        <v>הצפון</v>
      </c>
      <c r="J177" s="270">
        <f t="shared" si="7"/>
        <v>4704</v>
      </c>
    </row>
    <row r="178" spans="1:10">
      <c r="A178" t="s">
        <v>431</v>
      </c>
      <c r="B178" s="269">
        <v>63027</v>
      </c>
      <c r="C178" s="269">
        <v>3362</v>
      </c>
      <c r="D178" s="269">
        <v>0</v>
      </c>
      <c r="E178" s="269">
        <v>0</v>
      </c>
      <c r="F178" s="269">
        <v>0</v>
      </c>
      <c r="G178" s="269">
        <v>0</v>
      </c>
      <c r="H178" s="270">
        <v>52416</v>
      </c>
      <c r="I178" s="269" t="str">
        <f t="shared" si="8"/>
        <v>חיפה</v>
      </c>
      <c r="J178" s="270">
        <f t="shared" si="7"/>
        <v>7249</v>
      </c>
    </row>
    <row r="179" spans="1:10">
      <c r="A179" t="s">
        <v>433</v>
      </c>
      <c r="B179" s="269">
        <v>349804.19300000003</v>
      </c>
      <c r="C179" s="269">
        <v>7352</v>
      </c>
      <c r="D179" s="269">
        <v>56</v>
      </c>
      <c r="E179" s="269">
        <v>19795</v>
      </c>
      <c r="F179" s="269">
        <v>0</v>
      </c>
      <c r="G179" s="269">
        <v>161</v>
      </c>
      <c r="H179" s="270">
        <v>276361</v>
      </c>
      <c r="I179" s="269" t="str">
        <f t="shared" ref="I179:I210" si="9">VLOOKUP($A179,מחוזות,3,FALSE())</f>
        <v>המרכז</v>
      </c>
      <c r="J179" s="270">
        <f t="shared" si="7"/>
        <v>46240.193000000028</v>
      </c>
    </row>
    <row r="180" spans="1:10">
      <c r="A180" t="s">
        <v>518</v>
      </c>
      <c r="B180" s="269">
        <v>569.26</v>
      </c>
      <c r="C180" s="269">
        <v>0</v>
      </c>
      <c r="D180" s="269">
        <v>0</v>
      </c>
      <c r="E180" s="269">
        <v>0</v>
      </c>
      <c r="F180" s="269">
        <v>0</v>
      </c>
      <c r="G180" s="269">
        <v>0</v>
      </c>
      <c r="H180" s="270">
        <v>221</v>
      </c>
      <c r="I180" s="269" t="str">
        <f t="shared" si="9"/>
        <v>הצפון</v>
      </c>
      <c r="J180" s="270">
        <f t="shared" si="7"/>
        <v>348.26</v>
      </c>
    </row>
    <row r="181" spans="1:10">
      <c r="A181" t="s">
        <v>351</v>
      </c>
      <c r="B181" s="269">
        <v>1794</v>
      </c>
      <c r="C181" s="269">
        <v>0</v>
      </c>
      <c r="D181" s="269">
        <v>0</v>
      </c>
      <c r="E181" s="269">
        <v>0</v>
      </c>
      <c r="F181" s="269">
        <v>0</v>
      </c>
      <c r="G181" s="269">
        <v>0</v>
      </c>
      <c r="H181" s="270">
        <v>1496</v>
      </c>
      <c r="I181" s="269" t="str">
        <f t="shared" si="9"/>
        <v>המרכז</v>
      </c>
      <c r="J181" s="270">
        <f t="shared" si="7"/>
        <v>298</v>
      </c>
    </row>
    <row r="182" spans="1:10">
      <c r="A182" t="s">
        <v>434</v>
      </c>
      <c r="B182" s="269">
        <v>9320.7793000000001</v>
      </c>
      <c r="C182" s="269">
        <v>65</v>
      </c>
      <c r="D182" s="269">
        <v>0</v>
      </c>
      <c r="E182" s="269">
        <v>149</v>
      </c>
      <c r="F182" s="269">
        <v>255</v>
      </c>
      <c r="G182" s="269">
        <v>91</v>
      </c>
      <c r="H182" s="270">
        <v>6950</v>
      </c>
      <c r="I182" s="269" t="str">
        <f t="shared" si="9"/>
        <v>הצפון</v>
      </c>
      <c r="J182" s="270">
        <f t="shared" si="7"/>
        <v>1901.7793000000001</v>
      </c>
    </row>
    <row r="183" spans="1:10">
      <c r="A183" t="s">
        <v>352</v>
      </c>
      <c r="B183" s="269">
        <v>298.74400000000003</v>
      </c>
      <c r="C183" s="269">
        <v>0</v>
      </c>
      <c r="D183" s="269">
        <v>0</v>
      </c>
      <c r="E183" s="269">
        <v>81</v>
      </c>
      <c r="F183" s="269">
        <v>0</v>
      </c>
      <c r="G183" s="269">
        <v>0</v>
      </c>
      <c r="H183" s="270">
        <v>198</v>
      </c>
      <c r="I183" s="269" t="str">
        <f t="shared" si="9"/>
        <v>הצפון</v>
      </c>
      <c r="J183" s="270">
        <f t="shared" si="7"/>
        <v>19.744000000000028</v>
      </c>
    </row>
    <row r="184" spans="1:10">
      <c r="A184" t="s">
        <v>353</v>
      </c>
      <c r="B184" s="269">
        <v>7854.6040000000003</v>
      </c>
      <c r="C184" s="269">
        <v>0</v>
      </c>
      <c r="D184" s="269">
        <v>0</v>
      </c>
      <c r="E184" s="269">
        <v>70</v>
      </c>
      <c r="F184" s="269">
        <v>0</v>
      </c>
      <c r="G184" s="269">
        <v>0</v>
      </c>
      <c r="H184" s="270">
        <v>8117</v>
      </c>
      <c r="I184" s="269" t="str">
        <f t="shared" si="9"/>
        <v>הדרום</v>
      </c>
      <c r="J184" s="270">
        <f t="shared" si="7"/>
        <v>-332.39599999999973</v>
      </c>
    </row>
    <row r="185" spans="1:10">
      <c r="A185" t="s">
        <v>354</v>
      </c>
      <c r="B185" s="269">
        <v>1829</v>
      </c>
      <c r="C185" s="269">
        <v>0</v>
      </c>
      <c r="D185" s="269">
        <v>0</v>
      </c>
      <c r="E185" s="269">
        <v>25</v>
      </c>
      <c r="F185" s="269">
        <v>0</v>
      </c>
      <c r="G185" s="269">
        <v>0</v>
      </c>
      <c r="H185" s="270">
        <v>1233</v>
      </c>
      <c r="I185" s="269" t="str">
        <f t="shared" si="9"/>
        <v>הצפון</v>
      </c>
      <c r="J185" s="270">
        <f t="shared" si="7"/>
        <v>571</v>
      </c>
    </row>
    <row r="186" spans="1:10">
      <c r="A186" t="s">
        <v>355</v>
      </c>
      <c r="B186" s="269">
        <v>2899</v>
      </c>
      <c r="C186" s="269">
        <v>0</v>
      </c>
      <c r="D186" s="269">
        <v>0</v>
      </c>
      <c r="E186" s="269">
        <v>196</v>
      </c>
      <c r="F186" s="269">
        <v>0</v>
      </c>
      <c r="G186" s="269">
        <v>0</v>
      </c>
      <c r="H186" s="270">
        <v>2436</v>
      </c>
      <c r="I186" s="269" t="str">
        <f t="shared" si="9"/>
        <v>הצפון</v>
      </c>
      <c r="J186" s="270">
        <f t="shared" si="7"/>
        <v>267</v>
      </c>
    </row>
    <row r="187" spans="1:10">
      <c r="A187" t="s">
        <v>356</v>
      </c>
      <c r="B187" s="269">
        <v>470.89499999999998</v>
      </c>
      <c r="C187" s="269">
        <v>0</v>
      </c>
      <c r="D187" s="269">
        <v>0</v>
      </c>
      <c r="E187" s="269">
        <v>69</v>
      </c>
      <c r="F187" s="269">
        <v>0</v>
      </c>
      <c r="G187" s="269">
        <v>0</v>
      </c>
      <c r="H187" s="270">
        <v>299</v>
      </c>
      <c r="I187" s="269" t="str">
        <f t="shared" si="9"/>
        <v>הצפון</v>
      </c>
      <c r="J187" s="270">
        <f t="shared" si="7"/>
        <v>102.89499999999998</v>
      </c>
    </row>
    <row r="188" spans="1:10">
      <c r="A188" t="s">
        <v>435</v>
      </c>
      <c r="B188" s="269">
        <v>81317</v>
      </c>
      <c r="C188" s="269">
        <v>997</v>
      </c>
      <c r="D188" s="269">
        <v>0</v>
      </c>
      <c r="E188" s="269">
        <v>6321</v>
      </c>
      <c r="F188" s="269">
        <v>218</v>
      </c>
      <c r="G188" s="269">
        <v>1484</v>
      </c>
      <c r="H188" s="270">
        <v>66992</v>
      </c>
      <c r="I188" s="269" t="str">
        <f t="shared" si="9"/>
        <v>הצפון</v>
      </c>
      <c r="J188" s="270">
        <f t="shared" si="7"/>
        <v>6789</v>
      </c>
    </row>
    <row r="189" spans="1:10">
      <c r="A189" t="s">
        <v>357</v>
      </c>
      <c r="B189" s="269">
        <v>3309</v>
      </c>
      <c r="C189" s="269">
        <v>0</v>
      </c>
      <c r="D189" s="269">
        <v>0</v>
      </c>
      <c r="E189" s="269">
        <v>2</v>
      </c>
      <c r="F189" s="269">
        <v>26</v>
      </c>
      <c r="G189" s="269">
        <v>0</v>
      </c>
      <c r="H189" s="270">
        <v>2659</v>
      </c>
      <c r="I189" s="269" t="str">
        <f t="shared" si="9"/>
        <v>אזור יהודה והשומרון</v>
      </c>
      <c r="J189" s="270">
        <f t="shared" si="7"/>
        <v>622</v>
      </c>
    </row>
    <row r="190" spans="1:10">
      <c r="A190" t="s">
        <v>501</v>
      </c>
      <c r="B190" s="269">
        <v>33416</v>
      </c>
      <c r="C190" s="269">
        <v>233</v>
      </c>
      <c r="D190" s="269">
        <v>0</v>
      </c>
      <c r="E190" s="269">
        <v>46</v>
      </c>
      <c r="F190" s="269">
        <v>310</v>
      </c>
      <c r="G190" s="269">
        <v>0</v>
      </c>
      <c r="H190">
        <v>30279</v>
      </c>
      <c r="I190" s="269" t="str">
        <f t="shared" si="9"/>
        <v>הצפון</v>
      </c>
      <c r="J190" s="270">
        <f t="shared" si="7"/>
        <v>2548</v>
      </c>
    </row>
    <row r="191" spans="1:10">
      <c r="A191" t="s">
        <v>502</v>
      </c>
      <c r="B191" s="269">
        <v>28256.67</v>
      </c>
      <c r="C191" s="269">
        <v>47</v>
      </c>
      <c r="D191" s="269">
        <v>1</v>
      </c>
      <c r="E191" s="269">
        <v>519</v>
      </c>
      <c r="F191" s="269">
        <v>78</v>
      </c>
      <c r="G191" s="269">
        <v>0</v>
      </c>
      <c r="H191">
        <v>23697</v>
      </c>
      <c r="I191" s="269" t="str">
        <f t="shared" si="9"/>
        <v>הצפון</v>
      </c>
      <c r="J191" s="270">
        <f t="shared" si="7"/>
        <v>3914.6699999999983</v>
      </c>
    </row>
    <row r="192" spans="1:10">
      <c r="A192" t="s">
        <v>503</v>
      </c>
      <c r="B192" s="269">
        <v>68385</v>
      </c>
      <c r="C192" s="269">
        <v>0</v>
      </c>
      <c r="D192" s="269">
        <v>0</v>
      </c>
      <c r="E192" s="269">
        <v>5172</v>
      </c>
      <c r="F192" s="269">
        <v>0</v>
      </c>
      <c r="G192" s="269">
        <v>0</v>
      </c>
      <c r="H192">
        <v>57799</v>
      </c>
      <c r="I192" s="269" t="str">
        <f t="shared" si="9"/>
        <v>המרכז</v>
      </c>
      <c r="J192" s="270">
        <f t="shared" si="7"/>
        <v>5414</v>
      </c>
    </row>
    <row r="193" spans="1:10">
      <c r="A193" t="s">
        <v>504</v>
      </c>
      <c r="B193" s="269">
        <v>80379</v>
      </c>
      <c r="C193" s="269">
        <v>2511</v>
      </c>
      <c r="D193" s="269">
        <v>0</v>
      </c>
      <c r="E193" s="269">
        <v>1429</v>
      </c>
      <c r="F193" s="269">
        <v>0</v>
      </c>
      <c r="G193" s="269">
        <v>0</v>
      </c>
      <c r="H193">
        <v>72106</v>
      </c>
      <c r="I193" s="269" t="str">
        <f t="shared" si="9"/>
        <v>הצפון</v>
      </c>
      <c r="J193" s="270">
        <f t="shared" si="7"/>
        <v>4333</v>
      </c>
    </row>
    <row r="194" spans="1:10">
      <c r="A194" t="s">
        <v>505</v>
      </c>
      <c r="B194" s="269">
        <v>34574.870000000003</v>
      </c>
      <c r="C194" s="269">
        <v>2033.829</v>
      </c>
      <c r="D194" s="269">
        <v>0</v>
      </c>
      <c r="E194" s="269">
        <v>10.3349999999998</v>
      </c>
      <c r="F194" s="269">
        <v>0</v>
      </c>
      <c r="G194" s="269">
        <v>579.21600000000001</v>
      </c>
      <c r="H194">
        <v>31155.612000000001</v>
      </c>
      <c r="I194" s="269" t="str">
        <f t="shared" si="9"/>
        <v>המרכז</v>
      </c>
      <c r="J194" s="270">
        <f t="shared" si="7"/>
        <v>1375.0940000000041</v>
      </c>
    </row>
    <row r="195" spans="1:10">
      <c r="A195" t="s">
        <v>358</v>
      </c>
      <c r="B195" s="269">
        <v>3644.9849999999901</v>
      </c>
      <c r="C195" s="269">
        <v>0</v>
      </c>
      <c r="D195" s="269">
        <v>0</v>
      </c>
      <c r="E195" s="269">
        <v>0</v>
      </c>
      <c r="F195" s="269">
        <v>0</v>
      </c>
      <c r="G195" s="269">
        <v>0</v>
      </c>
      <c r="H195" s="270">
        <v>2400</v>
      </c>
      <c r="I195" s="269" t="str">
        <f t="shared" si="9"/>
        <v>חיפה</v>
      </c>
      <c r="J195" s="270">
        <f t="shared" ref="J195:J254" si="10">B195-SUM(C195:H195)+G195</f>
        <v>1244.9849999999901</v>
      </c>
    </row>
    <row r="196" spans="1:10">
      <c r="A196" t="s">
        <v>436</v>
      </c>
      <c r="B196" s="269">
        <v>109526</v>
      </c>
      <c r="C196" s="269">
        <v>7232</v>
      </c>
      <c r="D196" s="269">
        <v>187</v>
      </c>
      <c r="E196" s="269">
        <v>8435</v>
      </c>
      <c r="F196" s="269">
        <v>505</v>
      </c>
      <c r="G196" s="269">
        <v>0</v>
      </c>
      <c r="H196" s="270">
        <v>74868</v>
      </c>
      <c r="I196" s="269" t="str">
        <f t="shared" si="9"/>
        <v>הצפון</v>
      </c>
      <c r="J196" s="270">
        <f t="shared" si="10"/>
        <v>18299</v>
      </c>
    </row>
    <row r="197" spans="1:10">
      <c r="A197" t="s">
        <v>359</v>
      </c>
      <c r="B197" s="269">
        <v>5757.1980000000003</v>
      </c>
      <c r="C197" s="269">
        <v>170</v>
      </c>
      <c r="D197" s="269">
        <v>0</v>
      </c>
      <c r="E197" s="269">
        <v>0</v>
      </c>
      <c r="F197" s="269">
        <v>12</v>
      </c>
      <c r="G197" s="269">
        <v>0</v>
      </c>
      <c r="H197" s="270">
        <v>3200</v>
      </c>
      <c r="I197" s="269" t="str">
        <f t="shared" si="9"/>
        <v>הצפון</v>
      </c>
      <c r="J197" s="270">
        <f t="shared" si="10"/>
        <v>2375.1980000000003</v>
      </c>
    </row>
    <row r="198" spans="1:10">
      <c r="A198" t="s">
        <v>506</v>
      </c>
      <c r="B198" s="269">
        <v>6933</v>
      </c>
      <c r="C198" s="269">
        <v>0</v>
      </c>
      <c r="D198" s="269">
        <v>14</v>
      </c>
      <c r="E198" s="269">
        <v>22</v>
      </c>
      <c r="F198" s="269">
        <v>0</v>
      </c>
      <c r="G198" s="269">
        <v>0</v>
      </c>
      <c r="H198">
        <v>5150</v>
      </c>
      <c r="I198" s="269" t="str">
        <f t="shared" si="9"/>
        <v>אזור יהודה והשומרון</v>
      </c>
      <c r="J198" s="270">
        <f t="shared" si="10"/>
        <v>1747</v>
      </c>
    </row>
    <row r="199" spans="1:10">
      <c r="A199" t="s">
        <v>437</v>
      </c>
      <c r="B199" s="269">
        <v>25424.32</v>
      </c>
      <c r="C199" s="269">
        <v>0</v>
      </c>
      <c r="D199" s="269">
        <v>0</v>
      </c>
      <c r="E199" s="269">
        <v>2725</v>
      </c>
      <c r="F199" s="269">
        <v>147</v>
      </c>
      <c r="G199" s="269">
        <v>1224</v>
      </c>
      <c r="H199" s="270">
        <v>18776</v>
      </c>
      <c r="I199" s="269" t="str">
        <f t="shared" si="9"/>
        <v>הדרום</v>
      </c>
      <c r="J199" s="270">
        <f t="shared" si="10"/>
        <v>3776.3199999999997</v>
      </c>
    </row>
    <row r="200" spans="1:10">
      <c r="A200" t="s">
        <v>520</v>
      </c>
      <c r="B200" s="269">
        <v>-368.81699999999898</v>
      </c>
      <c r="C200" s="269">
        <v>172</v>
      </c>
      <c r="D200" s="269">
        <v>3</v>
      </c>
      <c r="E200" s="269">
        <v>62</v>
      </c>
      <c r="F200" s="269">
        <v>121</v>
      </c>
      <c r="G200" s="269">
        <v>0</v>
      </c>
      <c r="H200" s="270">
        <v>2051</v>
      </c>
      <c r="I200" s="269" t="str">
        <f t="shared" si="9"/>
        <v>חיפה</v>
      </c>
      <c r="J200" s="270">
        <f t="shared" si="10"/>
        <v>-2777.8169999999991</v>
      </c>
    </row>
    <row r="201" spans="1:10">
      <c r="A201" t="s">
        <v>360</v>
      </c>
      <c r="B201" s="269">
        <v>1322.63</v>
      </c>
      <c r="C201" s="269">
        <v>0</v>
      </c>
      <c r="D201" s="269">
        <v>0</v>
      </c>
      <c r="E201" s="269">
        <v>0</v>
      </c>
      <c r="F201" s="269">
        <v>0</v>
      </c>
      <c r="G201" s="269">
        <v>0</v>
      </c>
      <c r="H201" s="270">
        <v>460</v>
      </c>
      <c r="I201" s="269" t="str">
        <f t="shared" si="9"/>
        <v>הדרום</v>
      </c>
      <c r="J201" s="270">
        <f t="shared" si="10"/>
        <v>862.63000000000011</v>
      </c>
    </row>
    <row r="202" spans="1:10">
      <c r="A202" t="s">
        <v>527</v>
      </c>
      <c r="B202" s="269">
        <v>1310.73771871492</v>
      </c>
      <c r="C202" s="269">
        <v>0</v>
      </c>
      <c r="D202" s="269">
        <v>0</v>
      </c>
      <c r="E202" s="269">
        <v>0</v>
      </c>
      <c r="F202" s="269">
        <v>0</v>
      </c>
      <c r="G202" s="269">
        <v>0</v>
      </c>
      <c r="H202" s="270">
        <v>344.39499255887199</v>
      </c>
      <c r="I202" s="269" t="str">
        <f t="shared" si="9"/>
        <v>חיפה</v>
      </c>
      <c r="J202" s="270">
        <f t="shared" si="10"/>
        <v>966.342726156048</v>
      </c>
    </row>
    <row r="203" spans="1:10">
      <c r="A203" t="s">
        <v>361</v>
      </c>
      <c r="B203" s="269">
        <v>432.375</v>
      </c>
      <c r="C203" s="269">
        <v>0</v>
      </c>
      <c r="D203" s="269">
        <v>0</v>
      </c>
      <c r="E203" s="269">
        <v>52</v>
      </c>
      <c r="F203" s="269">
        <v>0</v>
      </c>
      <c r="G203" s="269">
        <v>0</v>
      </c>
      <c r="H203" s="270">
        <v>285</v>
      </c>
      <c r="I203" s="269" t="str">
        <f t="shared" si="9"/>
        <v>הצפון</v>
      </c>
      <c r="J203" s="270">
        <f t="shared" si="10"/>
        <v>95.375</v>
      </c>
    </row>
    <row r="204" spans="1:10">
      <c r="A204" t="s">
        <v>362</v>
      </c>
      <c r="B204" s="269">
        <v>1578</v>
      </c>
      <c r="C204" s="269">
        <v>0</v>
      </c>
      <c r="D204" s="269">
        <v>0</v>
      </c>
      <c r="E204" s="269">
        <v>54</v>
      </c>
      <c r="F204" s="269">
        <v>0</v>
      </c>
      <c r="G204" s="269">
        <v>0</v>
      </c>
      <c r="H204" s="270">
        <v>1170</v>
      </c>
      <c r="I204" s="269" t="str">
        <f t="shared" si="9"/>
        <v>הצפון</v>
      </c>
      <c r="J204" s="270">
        <f t="shared" si="10"/>
        <v>354</v>
      </c>
    </row>
    <row r="205" spans="1:10">
      <c r="A205" t="s">
        <v>363</v>
      </c>
      <c r="B205" s="269">
        <v>27318.812999999998</v>
      </c>
      <c r="C205" s="269">
        <v>1689</v>
      </c>
      <c r="D205" s="269">
        <v>11</v>
      </c>
      <c r="E205" s="269">
        <v>875</v>
      </c>
      <c r="F205" s="269">
        <v>174</v>
      </c>
      <c r="G205" s="269">
        <v>0</v>
      </c>
      <c r="H205" s="270">
        <v>23376</v>
      </c>
      <c r="I205" s="269" t="str">
        <f t="shared" si="9"/>
        <v>חיפה</v>
      </c>
      <c r="J205" s="270">
        <f t="shared" si="10"/>
        <v>1193.8129999999983</v>
      </c>
    </row>
    <row r="206" spans="1:10">
      <c r="A206" t="s">
        <v>364</v>
      </c>
      <c r="B206" s="269">
        <v>1260</v>
      </c>
      <c r="C206" s="269">
        <v>0</v>
      </c>
      <c r="D206" s="269">
        <v>0</v>
      </c>
      <c r="E206" s="269">
        <v>70</v>
      </c>
      <c r="F206" s="269">
        <v>0</v>
      </c>
      <c r="G206" s="269">
        <v>0</v>
      </c>
      <c r="H206" s="270">
        <v>1126</v>
      </c>
      <c r="I206" s="269" t="str">
        <f t="shared" si="9"/>
        <v>המרכז</v>
      </c>
      <c r="J206" s="270">
        <f t="shared" si="10"/>
        <v>64</v>
      </c>
    </row>
    <row r="207" spans="1:10">
      <c r="A207" t="s">
        <v>438</v>
      </c>
      <c r="B207" s="269">
        <v>595037</v>
      </c>
      <c r="C207" s="269">
        <v>14827</v>
      </c>
      <c r="D207" s="269">
        <v>6</v>
      </c>
      <c r="E207" s="269">
        <v>1481</v>
      </c>
      <c r="F207" s="269">
        <v>0</v>
      </c>
      <c r="G207" s="269">
        <v>0</v>
      </c>
      <c r="H207" s="270">
        <v>536191</v>
      </c>
      <c r="I207" s="269" t="str">
        <f t="shared" si="9"/>
        <v>המרכז</v>
      </c>
      <c r="J207" s="270">
        <f t="shared" si="10"/>
        <v>42532</v>
      </c>
    </row>
    <row r="208" spans="1:10">
      <c r="A208" t="s">
        <v>365</v>
      </c>
      <c r="B208" s="269">
        <v>12328.522000000001</v>
      </c>
      <c r="C208" s="269">
        <v>0</v>
      </c>
      <c r="D208" s="269">
        <v>0</v>
      </c>
      <c r="E208" s="269">
        <v>0</v>
      </c>
      <c r="F208" s="269">
        <v>0</v>
      </c>
      <c r="G208" s="269">
        <v>0</v>
      </c>
      <c r="H208" s="270">
        <v>8133</v>
      </c>
      <c r="I208" s="269" t="str">
        <f t="shared" si="9"/>
        <v>הצפון</v>
      </c>
      <c r="J208" s="270">
        <f t="shared" si="10"/>
        <v>4195.5220000000008</v>
      </c>
    </row>
    <row r="209" spans="1:10">
      <c r="A209" t="s">
        <v>439</v>
      </c>
      <c r="B209" s="269">
        <v>46975.831181818197</v>
      </c>
      <c r="C209" s="269">
        <v>10054</v>
      </c>
      <c r="D209" s="269">
        <v>0</v>
      </c>
      <c r="E209" s="269">
        <v>29</v>
      </c>
      <c r="F209" s="269">
        <v>75</v>
      </c>
      <c r="G209" s="269">
        <v>13181</v>
      </c>
      <c r="H209" s="270">
        <v>26168</v>
      </c>
      <c r="I209" s="269" t="str">
        <f t="shared" si="9"/>
        <v>אזור יהודה והשומרון</v>
      </c>
      <c r="J209" s="270">
        <f t="shared" si="10"/>
        <v>10649.831181818197</v>
      </c>
    </row>
    <row r="210" spans="1:10">
      <c r="A210" t="s">
        <v>366</v>
      </c>
      <c r="B210" s="269">
        <v>1847.9420700000001</v>
      </c>
      <c r="C210" s="269">
        <v>24</v>
      </c>
      <c r="D210" s="269">
        <v>0</v>
      </c>
      <c r="E210" s="269">
        <v>7</v>
      </c>
      <c r="F210" s="269">
        <v>28</v>
      </c>
      <c r="G210" s="269">
        <v>220</v>
      </c>
      <c r="H210" s="270">
        <v>1720</v>
      </c>
      <c r="I210" s="269" t="str">
        <f t="shared" si="9"/>
        <v>המרכז</v>
      </c>
      <c r="J210" s="270">
        <f t="shared" si="10"/>
        <v>68.942070000000058</v>
      </c>
    </row>
    <row r="211" spans="1:10">
      <c r="A211" t="s">
        <v>440</v>
      </c>
      <c r="B211" s="269">
        <v>5384</v>
      </c>
      <c r="C211" s="269">
        <v>146</v>
      </c>
      <c r="D211" s="269">
        <v>5</v>
      </c>
      <c r="E211" s="269">
        <v>51</v>
      </c>
      <c r="F211" s="269">
        <v>11</v>
      </c>
      <c r="G211" s="269">
        <v>0</v>
      </c>
      <c r="H211" s="270">
        <v>1236</v>
      </c>
      <c r="I211" s="269" t="str">
        <f t="shared" ref="I211:I236" si="11">VLOOKUP($A211,מחוזות,3,FALSE())</f>
        <v>המרכז</v>
      </c>
      <c r="J211" s="270">
        <f t="shared" si="10"/>
        <v>3935</v>
      </c>
    </row>
    <row r="212" spans="1:10">
      <c r="A212" t="s">
        <v>368</v>
      </c>
      <c r="B212" s="269">
        <v>8249</v>
      </c>
      <c r="C212" s="269">
        <v>0</v>
      </c>
      <c r="D212" s="269">
        <v>0</v>
      </c>
      <c r="E212" s="269">
        <v>955</v>
      </c>
      <c r="F212" s="269">
        <v>15</v>
      </c>
      <c r="G212" s="269">
        <v>0</v>
      </c>
      <c r="H212" s="270">
        <v>7036</v>
      </c>
      <c r="I212" s="269" t="str">
        <f t="shared" si="11"/>
        <v>הצפון</v>
      </c>
      <c r="J212" s="270">
        <f t="shared" si="10"/>
        <v>243</v>
      </c>
    </row>
    <row r="213" spans="1:10">
      <c r="A213" t="s">
        <v>441</v>
      </c>
      <c r="B213" s="269">
        <v>0</v>
      </c>
      <c r="C213" s="269">
        <v>0</v>
      </c>
      <c r="D213" s="269">
        <v>0</v>
      </c>
      <c r="E213" s="269">
        <v>0</v>
      </c>
      <c r="F213" s="269">
        <v>0</v>
      </c>
      <c r="G213" s="269">
        <v>0</v>
      </c>
      <c r="H213" s="270">
        <v>0</v>
      </c>
      <c r="I213" s="269" t="str">
        <f t="shared" si="11"/>
        <v>תל אביב</v>
      </c>
      <c r="J213" s="270">
        <f t="shared" si="10"/>
        <v>0</v>
      </c>
    </row>
    <row r="214" spans="1:10">
      <c r="A214" t="s">
        <v>369</v>
      </c>
      <c r="B214" s="269">
        <v>3321</v>
      </c>
      <c r="C214" s="269">
        <v>1125</v>
      </c>
      <c r="D214" s="269">
        <v>3</v>
      </c>
      <c r="E214" s="269">
        <v>77</v>
      </c>
      <c r="F214" s="269">
        <v>267</v>
      </c>
      <c r="G214" s="269">
        <v>0</v>
      </c>
      <c r="H214" s="270">
        <v>1883</v>
      </c>
      <c r="I214" s="269" t="str">
        <f t="shared" si="11"/>
        <v>אזור יהודה והשומרון</v>
      </c>
      <c r="J214" s="270">
        <f t="shared" si="10"/>
        <v>-34</v>
      </c>
    </row>
    <row r="215" spans="1:10">
      <c r="A215" t="s">
        <v>442</v>
      </c>
      <c r="B215" s="269">
        <v>98599</v>
      </c>
      <c r="C215" s="269">
        <v>305</v>
      </c>
      <c r="D215" s="269">
        <v>0</v>
      </c>
      <c r="E215" s="269">
        <v>2359</v>
      </c>
      <c r="F215" s="269">
        <v>0</v>
      </c>
      <c r="G215" s="269">
        <v>7225</v>
      </c>
      <c r="H215" s="270">
        <v>68343</v>
      </c>
      <c r="I215" s="269" t="str">
        <f t="shared" si="11"/>
        <v>חיפה</v>
      </c>
      <c r="J215" s="270">
        <f t="shared" si="10"/>
        <v>27592</v>
      </c>
    </row>
    <row r="216" spans="1:10">
      <c r="A216" t="s">
        <v>443</v>
      </c>
      <c r="B216" s="269">
        <v>77149</v>
      </c>
      <c r="C216" s="269">
        <v>0</v>
      </c>
      <c r="D216" s="269">
        <v>0</v>
      </c>
      <c r="E216" s="269">
        <v>2944</v>
      </c>
      <c r="F216" s="269">
        <v>408</v>
      </c>
      <c r="G216" s="269">
        <v>0</v>
      </c>
      <c r="H216" s="270">
        <v>60343</v>
      </c>
      <c r="I216" s="269" t="str">
        <f t="shared" si="11"/>
        <v>חיפה</v>
      </c>
      <c r="J216" s="270">
        <f t="shared" si="10"/>
        <v>13454</v>
      </c>
    </row>
    <row r="217" spans="1:10">
      <c r="A217" t="s">
        <v>521</v>
      </c>
      <c r="B217" s="269">
        <v>163520</v>
      </c>
      <c r="C217" s="269">
        <v>1429</v>
      </c>
      <c r="D217" s="269">
        <v>0</v>
      </c>
      <c r="E217" s="269">
        <v>252</v>
      </c>
      <c r="F217" s="269">
        <v>1115</v>
      </c>
      <c r="G217" s="269">
        <v>0</v>
      </c>
      <c r="H217" s="270">
        <v>154127</v>
      </c>
      <c r="I217" s="269" t="str">
        <f t="shared" si="11"/>
        <v>הדרום</v>
      </c>
      <c r="J217" s="270">
        <f t="shared" si="10"/>
        <v>6597</v>
      </c>
    </row>
    <row r="218" spans="1:10">
      <c r="A218" t="s">
        <v>370</v>
      </c>
      <c r="B218" s="269">
        <v>30299.788</v>
      </c>
      <c r="C218" s="269">
        <v>0</v>
      </c>
      <c r="D218" s="269">
        <v>0</v>
      </c>
      <c r="E218" s="269">
        <v>104</v>
      </c>
      <c r="F218" s="269">
        <v>0</v>
      </c>
      <c r="G218" s="269">
        <v>278</v>
      </c>
      <c r="H218" s="270">
        <v>24543</v>
      </c>
      <c r="I218" s="269" t="str">
        <f t="shared" si="11"/>
        <v>חיפה</v>
      </c>
      <c r="J218" s="270">
        <f t="shared" si="10"/>
        <v>5652.7880000000005</v>
      </c>
    </row>
    <row r="219" spans="1:10">
      <c r="A219" t="s">
        <v>444</v>
      </c>
      <c r="B219" s="269">
        <v>14626.2345</v>
      </c>
      <c r="C219" s="269">
        <v>0</v>
      </c>
      <c r="D219" s="269">
        <v>0</v>
      </c>
      <c r="E219" s="269">
        <v>773</v>
      </c>
      <c r="F219" s="269">
        <v>0</v>
      </c>
      <c r="G219" s="269">
        <v>0</v>
      </c>
      <c r="H219" s="270">
        <v>12312</v>
      </c>
      <c r="I219" s="269" t="str">
        <f t="shared" si="11"/>
        <v>חיפה</v>
      </c>
      <c r="J219" s="270">
        <f t="shared" si="10"/>
        <v>1541.2345000000005</v>
      </c>
    </row>
    <row r="220" spans="1:10">
      <c r="A220" t="s">
        <v>371</v>
      </c>
      <c r="B220" s="269">
        <v>813</v>
      </c>
      <c r="C220" s="269">
        <v>0</v>
      </c>
      <c r="D220" s="269">
        <v>0</v>
      </c>
      <c r="E220" s="269">
        <v>135</v>
      </c>
      <c r="F220" s="269">
        <v>0</v>
      </c>
      <c r="G220" s="269">
        <v>0</v>
      </c>
      <c r="H220" s="270">
        <v>192</v>
      </c>
      <c r="I220" s="269" t="str">
        <f t="shared" si="11"/>
        <v>ירושלים</v>
      </c>
      <c r="J220" s="270">
        <f t="shared" si="10"/>
        <v>486</v>
      </c>
    </row>
    <row r="221" spans="1:10">
      <c r="A221" t="s">
        <v>445</v>
      </c>
      <c r="B221" s="269">
        <v>19516.68</v>
      </c>
      <c r="C221" s="269">
        <v>488</v>
      </c>
      <c r="D221" s="269">
        <v>0</v>
      </c>
      <c r="E221" s="269">
        <v>1177</v>
      </c>
      <c r="F221" s="269">
        <v>90</v>
      </c>
      <c r="G221" s="269">
        <v>0</v>
      </c>
      <c r="H221" s="270">
        <v>17702</v>
      </c>
      <c r="I221" s="269" t="str">
        <f t="shared" si="11"/>
        <v>חיפה</v>
      </c>
      <c r="J221" s="270">
        <f t="shared" si="10"/>
        <v>59.680000000000291</v>
      </c>
    </row>
    <row r="222" spans="1:10">
      <c r="A222" t="s">
        <v>446</v>
      </c>
      <c r="B222" s="269">
        <v>31024</v>
      </c>
      <c r="C222" s="269">
        <v>5564</v>
      </c>
      <c r="D222" s="269">
        <v>7</v>
      </c>
      <c r="E222" s="269">
        <v>752</v>
      </c>
      <c r="F222" s="269">
        <v>256</v>
      </c>
      <c r="G222" s="269">
        <v>6</v>
      </c>
      <c r="H222" s="270">
        <v>33302</v>
      </c>
      <c r="I222" s="269" t="str">
        <f t="shared" si="11"/>
        <v>הדרום</v>
      </c>
      <c r="J222" s="270">
        <f t="shared" si="10"/>
        <v>-8857</v>
      </c>
    </row>
    <row r="223" spans="1:10">
      <c r="A223" t="s">
        <v>372</v>
      </c>
      <c r="B223" s="269">
        <v>31827</v>
      </c>
      <c r="C223" s="269">
        <v>0</v>
      </c>
      <c r="D223" s="269">
        <v>0</v>
      </c>
      <c r="E223" s="269">
        <v>399</v>
      </c>
      <c r="F223" s="269">
        <v>0</v>
      </c>
      <c r="G223" s="269">
        <v>0</v>
      </c>
      <c r="H223" s="270">
        <v>28147</v>
      </c>
      <c r="I223" s="269" t="str">
        <f t="shared" si="11"/>
        <v>המרכז</v>
      </c>
      <c r="J223" s="270">
        <f t="shared" si="10"/>
        <v>3281</v>
      </c>
    </row>
    <row r="224" spans="1:10">
      <c r="A224" t="s">
        <v>447</v>
      </c>
      <c r="B224" s="269">
        <v>28894.48</v>
      </c>
      <c r="C224" s="269">
        <v>0</v>
      </c>
      <c r="D224" s="269">
        <v>0</v>
      </c>
      <c r="E224" s="269">
        <v>3575</v>
      </c>
      <c r="F224" s="269">
        <v>291</v>
      </c>
      <c r="G224" s="269">
        <v>0</v>
      </c>
      <c r="H224" s="270">
        <v>22874</v>
      </c>
      <c r="I224" s="269" t="str">
        <f t="shared" si="11"/>
        <v>הצפון</v>
      </c>
      <c r="J224" s="270">
        <f t="shared" si="10"/>
        <v>2154.4799999999996</v>
      </c>
    </row>
    <row r="225" spans="1:10">
      <c r="A225" t="s">
        <v>373</v>
      </c>
      <c r="B225" s="269">
        <v>3891</v>
      </c>
      <c r="C225" s="269">
        <v>0</v>
      </c>
      <c r="D225" s="269">
        <v>0</v>
      </c>
      <c r="E225" s="269">
        <v>39</v>
      </c>
      <c r="F225" s="269">
        <v>0</v>
      </c>
      <c r="G225" s="269">
        <v>107</v>
      </c>
      <c r="H225" s="270">
        <v>3328</v>
      </c>
      <c r="I225" s="269" t="str">
        <f t="shared" si="11"/>
        <v>אזור יהודה והשומרון</v>
      </c>
      <c r="J225" s="270">
        <f t="shared" si="10"/>
        <v>524</v>
      </c>
    </row>
    <row r="226" spans="1:10">
      <c r="A226" t="s">
        <v>374</v>
      </c>
      <c r="B226" s="269">
        <v>2217</v>
      </c>
      <c r="C226" s="269">
        <v>0</v>
      </c>
      <c r="D226" s="269">
        <v>0</v>
      </c>
      <c r="E226" s="269">
        <v>84</v>
      </c>
      <c r="F226" s="269">
        <v>0</v>
      </c>
      <c r="G226" s="269">
        <v>0</v>
      </c>
      <c r="H226" s="270">
        <v>366</v>
      </c>
      <c r="I226" s="269" t="str">
        <f t="shared" si="11"/>
        <v>הצפון</v>
      </c>
      <c r="J226" s="270">
        <f t="shared" si="10"/>
        <v>1767</v>
      </c>
    </row>
    <row r="227" spans="1:10">
      <c r="A227" t="s">
        <v>448</v>
      </c>
      <c r="B227" s="269">
        <v>101454</v>
      </c>
      <c r="C227" s="269">
        <v>2965</v>
      </c>
      <c r="D227" s="269">
        <v>4</v>
      </c>
      <c r="E227" s="269">
        <v>52</v>
      </c>
      <c r="F227" s="269">
        <v>366</v>
      </c>
      <c r="G227" s="269">
        <v>2042</v>
      </c>
      <c r="H227" s="270">
        <v>89708</v>
      </c>
      <c r="I227" s="269" t="str">
        <f t="shared" si="11"/>
        <v>המרכז</v>
      </c>
      <c r="J227" s="270">
        <f t="shared" si="10"/>
        <v>8359</v>
      </c>
    </row>
    <row r="228" spans="1:10">
      <c r="A228" t="s">
        <v>375</v>
      </c>
      <c r="B228" s="269">
        <v>14365.582</v>
      </c>
      <c r="C228" s="269">
        <v>58</v>
      </c>
      <c r="D228" s="269">
        <v>0</v>
      </c>
      <c r="E228" s="269">
        <v>76</v>
      </c>
      <c r="F228" s="269">
        <v>0</v>
      </c>
      <c r="G228" s="269">
        <v>2</v>
      </c>
      <c r="H228" s="270">
        <v>13451</v>
      </c>
      <c r="I228" s="269" t="str">
        <f t="shared" si="11"/>
        <v>הצפון</v>
      </c>
      <c r="J228" s="270">
        <f t="shared" si="10"/>
        <v>780.58200000000033</v>
      </c>
    </row>
    <row r="229" spans="1:10">
      <c r="A229" t="s">
        <v>449</v>
      </c>
      <c r="B229" s="269">
        <v>496919</v>
      </c>
      <c r="C229" s="269">
        <v>1297</v>
      </c>
      <c r="D229" s="269">
        <v>0</v>
      </c>
      <c r="E229" s="269">
        <v>255</v>
      </c>
      <c r="F229" s="269">
        <v>0</v>
      </c>
      <c r="G229" s="269">
        <v>0</v>
      </c>
      <c r="H229" s="270">
        <v>432555</v>
      </c>
      <c r="I229" s="269" t="str">
        <f t="shared" si="11"/>
        <v>המרכז</v>
      </c>
      <c r="J229" s="270">
        <f t="shared" si="10"/>
        <v>62812</v>
      </c>
    </row>
    <row r="230" spans="1:10">
      <c r="A230" t="s">
        <v>450</v>
      </c>
      <c r="B230" s="269">
        <v>17283</v>
      </c>
      <c r="C230" s="269">
        <v>0</v>
      </c>
      <c r="D230" s="269">
        <v>0</v>
      </c>
      <c r="E230" s="269">
        <v>2150</v>
      </c>
      <c r="F230" s="269">
        <v>0</v>
      </c>
      <c r="G230" s="269">
        <v>0</v>
      </c>
      <c r="H230" s="270">
        <v>10049</v>
      </c>
      <c r="I230" s="269" t="str">
        <f t="shared" si="11"/>
        <v>הדרום</v>
      </c>
      <c r="J230" s="270">
        <f t="shared" si="10"/>
        <v>5084</v>
      </c>
    </row>
    <row r="231" spans="1:10">
      <c r="A231" t="s">
        <v>451</v>
      </c>
      <c r="B231" s="269">
        <v>233586</v>
      </c>
      <c r="C231" s="269">
        <v>13809</v>
      </c>
      <c r="D231" s="269">
        <v>31</v>
      </c>
      <c r="E231" s="269">
        <v>6996</v>
      </c>
      <c r="F231" s="269">
        <v>3330</v>
      </c>
      <c r="G231" s="269">
        <v>0</v>
      </c>
      <c r="H231" s="270">
        <v>179996</v>
      </c>
      <c r="I231" s="269" t="str">
        <f t="shared" si="11"/>
        <v>המרכז</v>
      </c>
      <c r="J231" s="270">
        <f t="shared" si="10"/>
        <v>29424</v>
      </c>
    </row>
    <row r="232" spans="1:10">
      <c r="A232" t="s">
        <v>376</v>
      </c>
      <c r="B232" s="269">
        <v>10264.32</v>
      </c>
      <c r="C232" s="269">
        <v>0</v>
      </c>
      <c r="D232" s="269">
        <v>0</v>
      </c>
      <c r="E232" s="269">
        <v>0</v>
      </c>
      <c r="F232" s="269">
        <v>0</v>
      </c>
      <c r="G232" s="269">
        <v>0</v>
      </c>
      <c r="H232" s="270">
        <v>2734</v>
      </c>
      <c r="I232" s="269" t="str">
        <f t="shared" si="11"/>
        <v>הצפון</v>
      </c>
      <c r="J232" s="270">
        <f t="shared" si="10"/>
        <v>7530.32</v>
      </c>
    </row>
    <row r="233" spans="1:10">
      <c r="A233" t="s">
        <v>377</v>
      </c>
      <c r="B233" s="269">
        <v>1076.93866</v>
      </c>
      <c r="C233" s="269">
        <v>356</v>
      </c>
      <c r="D233" s="269">
        <v>0</v>
      </c>
      <c r="E233" s="269">
        <v>123</v>
      </c>
      <c r="F233" s="269">
        <v>0</v>
      </c>
      <c r="G233" s="269">
        <v>0</v>
      </c>
      <c r="H233" s="270">
        <v>564</v>
      </c>
      <c r="I233" s="269" t="str">
        <f t="shared" si="11"/>
        <v>חיפה</v>
      </c>
      <c r="J233" s="270">
        <f t="shared" si="10"/>
        <v>33.938660000000027</v>
      </c>
    </row>
    <row r="234" spans="1:10">
      <c r="A234" t="s">
        <v>452</v>
      </c>
      <c r="B234" s="269">
        <v>142254</v>
      </c>
      <c r="C234" s="269">
        <v>13867</v>
      </c>
      <c r="D234" s="269">
        <v>0</v>
      </c>
      <c r="E234" s="269">
        <v>496</v>
      </c>
      <c r="F234" s="269">
        <v>765</v>
      </c>
      <c r="G234" s="269">
        <v>31053</v>
      </c>
      <c r="H234" s="270">
        <v>118443</v>
      </c>
      <c r="I234" s="269" t="str">
        <f t="shared" si="11"/>
        <v>המרכז</v>
      </c>
      <c r="J234" s="270">
        <f t="shared" si="10"/>
        <v>8683</v>
      </c>
    </row>
    <row r="235" spans="1:10">
      <c r="A235" t="s">
        <v>453</v>
      </c>
      <c r="B235" s="269">
        <v>361530.72600000002</v>
      </c>
      <c r="C235" s="269">
        <v>5318</v>
      </c>
      <c r="D235" s="269">
        <v>38</v>
      </c>
      <c r="E235" s="269">
        <v>4910</v>
      </c>
      <c r="F235" s="269">
        <v>0</v>
      </c>
      <c r="G235" s="269">
        <v>2231</v>
      </c>
      <c r="H235" s="270">
        <v>315265</v>
      </c>
      <c r="I235" s="269" t="str">
        <f t="shared" si="11"/>
        <v>תל אביב</v>
      </c>
      <c r="J235" s="270">
        <f t="shared" si="10"/>
        <v>35999.726000000024</v>
      </c>
    </row>
    <row r="236" spans="1:10">
      <c r="A236" t="s">
        <v>454</v>
      </c>
      <c r="B236" s="269">
        <v>88101</v>
      </c>
      <c r="C236" s="269">
        <v>0</v>
      </c>
      <c r="D236" s="269">
        <v>0</v>
      </c>
      <c r="E236" s="269">
        <v>881</v>
      </c>
      <c r="F236" s="269">
        <v>0</v>
      </c>
      <c r="G236" s="269">
        <v>0</v>
      </c>
      <c r="H236" s="270">
        <v>83420</v>
      </c>
      <c r="I236" s="269" t="str">
        <f t="shared" si="11"/>
        <v>תל אביב</v>
      </c>
      <c r="J236" s="270">
        <f t="shared" si="10"/>
        <v>3800</v>
      </c>
    </row>
    <row r="237" spans="1:10">
      <c r="A237" t="s">
        <v>378</v>
      </c>
      <c r="B237" s="269">
        <v>32527.885139999999</v>
      </c>
      <c r="C237" s="269">
        <v>0</v>
      </c>
      <c r="D237" s="269">
        <v>0</v>
      </c>
      <c r="E237" s="269">
        <v>2.895</v>
      </c>
      <c r="F237" s="269">
        <v>0</v>
      </c>
      <c r="G237" s="269">
        <v>0</v>
      </c>
      <c r="H237" s="270">
        <v>29712.687000000002</v>
      </c>
      <c r="I237" s="269" t="s">
        <v>248</v>
      </c>
      <c r="J237" s="270">
        <f t="shared" si="10"/>
        <v>2812.3031399999963</v>
      </c>
    </row>
    <row r="238" spans="1:10">
      <c r="A238" t="s">
        <v>379</v>
      </c>
      <c r="B238" s="269">
        <v>0</v>
      </c>
      <c r="C238" s="269">
        <v>0</v>
      </c>
      <c r="D238" s="269">
        <v>0</v>
      </c>
      <c r="E238" s="269">
        <v>0</v>
      </c>
      <c r="F238" s="269">
        <v>0</v>
      </c>
      <c r="G238" s="269">
        <v>0</v>
      </c>
      <c r="H238" s="270">
        <v>0</v>
      </c>
      <c r="I238" s="269" t="str">
        <f t="shared" ref="I238:I254" si="12">VLOOKUP($A238,מחוזות,3,FALSE())</f>
        <v>הצפון</v>
      </c>
      <c r="J238" s="270">
        <f t="shared" si="10"/>
        <v>0</v>
      </c>
    </row>
    <row r="239" spans="1:10">
      <c r="A239" t="s">
        <v>507</v>
      </c>
      <c r="B239" s="269">
        <v>43588.909</v>
      </c>
      <c r="C239" s="269">
        <v>5515</v>
      </c>
      <c r="D239" s="269">
        <v>0</v>
      </c>
      <c r="E239" s="269">
        <v>381</v>
      </c>
      <c r="F239" s="269">
        <v>0</v>
      </c>
      <c r="G239" s="269">
        <v>0</v>
      </c>
      <c r="H239">
        <v>39171</v>
      </c>
      <c r="I239" s="269" t="str">
        <f t="shared" si="12"/>
        <v>הדרום</v>
      </c>
      <c r="J239" s="270">
        <f t="shared" si="10"/>
        <v>-1478.0910000000003</v>
      </c>
    </row>
    <row r="240" spans="1:10">
      <c r="A240" t="s">
        <v>455</v>
      </c>
      <c r="B240" s="269">
        <v>158302.29999999999</v>
      </c>
      <c r="C240" s="269">
        <v>5942</v>
      </c>
      <c r="D240" s="269">
        <v>3</v>
      </c>
      <c r="E240" s="269">
        <v>8576</v>
      </c>
      <c r="F240" s="269">
        <v>0</v>
      </c>
      <c r="G240" s="269">
        <v>2870</v>
      </c>
      <c r="H240" s="270">
        <v>135056</v>
      </c>
      <c r="I240" s="269" t="str">
        <f t="shared" si="12"/>
        <v>המרכז</v>
      </c>
      <c r="J240" s="270">
        <f t="shared" si="10"/>
        <v>8725.2999999999884</v>
      </c>
    </row>
    <row r="241" spans="1:10">
      <c r="A241" t="s">
        <v>380</v>
      </c>
      <c r="B241" s="269">
        <v>270</v>
      </c>
      <c r="C241" s="269">
        <v>0</v>
      </c>
      <c r="D241" s="269">
        <v>0</v>
      </c>
      <c r="E241" s="269">
        <v>8</v>
      </c>
      <c r="F241" s="269">
        <v>0</v>
      </c>
      <c r="G241" s="269">
        <v>0</v>
      </c>
      <c r="H241" s="270">
        <v>184</v>
      </c>
      <c r="I241" s="269" t="str">
        <f t="shared" si="12"/>
        <v>הצפון</v>
      </c>
      <c r="J241" s="270">
        <f t="shared" si="10"/>
        <v>78</v>
      </c>
    </row>
    <row r="242" spans="1:10">
      <c r="A242" t="s">
        <v>381</v>
      </c>
      <c r="B242" s="269">
        <v>6665</v>
      </c>
      <c r="C242" s="269">
        <v>38</v>
      </c>
      <c r="D242" s="269">
        <v>0</v>
      </c>
      <c r="E242" s="269">
        <v>1</v>
      </c>
      <c r="F242" s="269">
        <v>0</v>
      </c>
      <c r="G242" s="269">
        <v>33</v>
      </c>
      <c r="H242" s="270">
        <v>3612</v>
      </c>
      <c r="I242" s="269" t="str">
        <f t="shared" si="12"/>
        <v>הדרום</v>
      </c>
      <c r="J242" s="270">
        <f t="shared" si="10"/>
        <v>3014</v>
      </c>
    </row>
    <row r="243" spans="1:10">
      <c r="A243" t="s">
        <v>508</v>
      </c>
      <c r="B243" s="269">
        <v>16001.91</v>
      </c>
      <c r="C243" s="269">
        <v>731</v>
      </c>
      <c r="D243" s="269">
        <v>0</v>
      </c>
      <c r="E243" s="269">
        <v>1129</v>
      </c>
      <c r="F243" s="269">
        <v>0</v>
      </c>
      <c r="G243" s="269">
        <v>114</v>
      </c>
      <c r="H243">
        <v>13866</v>
      </c>
      <c r="I243" s="269" t="str">
        <f t="shared" si="12"/>
        <v>הדרום</v>
      </c>
      <c r="J243" s="270">
        <f t="shared" si="10"/>
        <v>275.90999999999985</v>
      </c>
    </row>
    <row r="244" spans="1:10">
      <c r="A244" t="s">
        <v>456</v>
      </c>
      <c r="B244" s="269">
        <v>48937.835099999997</v>
      </c>
      <c r="C244" s="269">
        <v>1262</v>
      </c>
      <c r="D244" s="269">
        <v>0</v>
      </c>
      <c r="E244" s="269">
        <v>15514</v>
      </c>
      <c r="F244" s="269">
        <v>0</v>
      </c>
      <c r="G244" s="269">
        <v>0</v>
      </c>
      <c r="H244" s="270">
        <v>22746</v>
      </c>
      <c r="I244" s="269" t="str">
        <f t="shared" si="12"/>
        <v>הדרום</v>
      </c>
      <c r="J244" s="270">
        <f t="shared" si="10"/>
        <v>9415.8350999999966</v>
      </c>
    </row>
    <row r="245" spans="1:10">
      <c r="A245" t="s">
        <v>382</v>
      </c>
      <c r="B245" s="269">
        <v>24930</v>
      </c>
      <c r="C245" s="269">
        <v>0</v>
      </c>
      <c r="D245" s="269">
        <v>0</v>
      </c>
      <c r="E245" s="269">
        <v>3166</v>
      </c>
      <c r="F245" s="269">
        <v>0</v>
      </c>
      <c r="G245" s="269">
        <v>0</v>
      </c>
      <c r="H245" s="270">
        <v>21014</v>
      </c>
      <c r="I245" s="269" t="str">
        <f t="shared" si="12"/>
        <v>המרכז</v>
      </c>
      <c r="J245" s="270">
        <f t="shared" si="10"/>
        <v>750</v>
      </c>
    </row>
    <row r="246" spans="1:10">
      <c r="A246" t="s">
        <v>509</v>
      </c>
      <c r="B246" s="269">
        <v>35979.909595559096</v>
      </c>
      <c r="C246" s="269">
        <v>0</v>
      </c>
      <c r="D246" s="269">
        <v>0</v>
      </c>
      <c r="E246" s="269">
        <v>719</v>
      </c>
      <c r="F246" s="269">
        <v>0</v>
      </c>
      <c r="G246" s="269">
        <v>0</v>
      </c>
      <c r="H246">
        <v>29628</v>
      </c>
      <c r="I246" s="269" t="str">
        <f t="shared" si="12"/>
        <v>אזור יהודה והשומרון</v>
      </c>
      <c r="J246" s="270">
        <f t="shared" si="10"/>
        <v>5632.9095955590965</v>
      </c>
    </row>
    <row r="247" spans="1:10">
      <c r="A247" t="s">
        <v>383</v>
      </c>
      <c r="B247" s="269">
        <v>0</v>
      </c>
      <c r="C247" s="269">
        <v>0</v>
      </c>
      <c r="D247" s="269">
        <v>0</v>
      </c>
      <c r="E247" s="269">
        <v>0</v>
      </c>
      <c r="F247" s="269">
        <v>0</v>
      </c>
      <c r="G247" s="269">
        <v>0</v>
      </c>
      <c r="H247" s="270">
        <v>0</v>
      </c>
      <c r="I247" s="269" t="str">
        <f t="shared" si="12"/>
        <v>הצפון</v>
      </c>
      <c r="J247" s="270">
        <f t="shared" si="10"/>
        <v>0</v>
      </c>
    </row>
    <row r="248" spans="1:10">
      <c r="A248" t="s">
        <v>384</v>
      </c>
      <c r="B248" s="269">
        <v>1284.239</v>
      </c>
      <c r="C248" s="269">
        <v>22</v>
      </c>
      <c r="D248" s="269">
        <v>0</v>
      </c>
      <c r="E248" s="269">
        <v>0</v>
      </c>
      <c r="F248" s="269">
        <v>3</v>
      </c>
      <c r="G248" s="269">
        <v>0</v>
      </c>
      <c r="H248" s="270">
        <v>610</v>
      </c>
      <c r="I248" s="269" t="str">
        <f t="shared" si="12"/>
        <v>הצפון</v>
      </c>
      <c r="J248" s="270">
        <f t="shared" si="10"/>
        <v>649.23900000000003</v>
      </c>
    </row>
    <row r="249" spans="1:10">
      <c r="A249" t="s">
        <v>511</v>
      </c>
      <c r="B249" s="269">
        <v>7084</v>
      </c>
      <c r="C249" s="269">
        <v>82</v>
      </c>
      <c r="D249" s="269">
        <v>24</v>
      </c>
      <c r="E249" s="269">
        <v>99</v>
      </c>
      <c r="F249" s="269">
        <v>381</v>
      </c>
      <c r="G249" s="269">
        <v>0</v>
      </c>
      <c r="H249">
        <v>7069</v>
      </c>
      <c r="I249" s="269" t="str">
        <f t="shared" si="12"/>
        <v>הדרום</v>
      </c>
      <c r="J249" s="270">
        <f t="shared" si="10"/>
        <v>-571</v>
      </c>
    </row>
    <row r="250" spans="1:10">
      <c r="A250" t="s">
        <v>457</v>
      </c>
      <c r="B250" s="269">
        <v>20545</v>
      </c>
      <c r="C250" s="269">
        <v>0</v>
      </c>
      <c r="D250" s="269">
        <v>0</v>
      </c>
      <c r="E250" s="269">
        <v>1162</v>
      </c>
      <c r="F250" s="269">
        <v>0</v>
      </c>
      <c r="G250" s="269">
        <v>0</v>
      </c>
      <c r="H250" s="270">
        <v>11957</v>
      </c>
      <c r="I250" s="269" t="str">
        <f t="shared" si="12"/>
        <v>הצפון</v>
      </c>
      <c r="J250" s="270">
        <f t="shared" si="10"/>
        <v>7426</v>
      </c>
    </row>
    <row r="251" spans="1:10">
      <c r="A251" t="s">
        <v>458</v>
      </c>
      <c r="B251" s="269">
        <v>2912185</v>
      </c>
      <c r="C251" s="269">
        <v>536914</v>
      </c>
      <c r="D251" s="269">
        <v>158</v>
      </c>
      <c r="E251" s="269">
        <v>25260</v>
      </c>
      <c r="F251" s="269">
        <v>0</v>
      </c>
      <c r="G251" s="269">
        <v>13732</v>
      </c>
      <c r="H251" s="270">
        <v>2109746</v>
      </c>
      <c r="I251" s="269" t="str">
        <f t="shared" si="12"/>
        <v>תל אביב</v>
      </c>
      <c r="J251" s="270">
        <f t="shared" si="10"/>
        <v>240107</v>
      </c>
    </row>
    <row r="252" spans="1:10">
      <c r="A252" t="s">
        <v>385</v>
      </c>
      <c r="B252" s="269">
        <v>6813</v>
      </c>
      <c r="C252" s="269">
        <v>81</v>
      </c>
      <c r="D252" s="269">
        <v>0</v>
      </c>
      <c r="E252" s="269">
        <v>22</v>
      </c>
      <c r="F252" s="269">
        <v>0</v>
      </c>
      <c r="G252" s="269">
        <v>0</v>
      </c>
      <c r="H252" s="270">
        <v>5446</v>
      </c>
      <c r="I252" s="269" t="str">
        <f t="shared" si="12"/>
        <v>המרכז</v>
      </c>
      <c r="J252" s="270">
        <f t="shared" si="10"/>
        <v>1264</v>
      </c>
    </row>
    <row r="253" spans="1:10">
      <c r="A253" t="s">
        <v>386</v>
      </c>
      <c r="B253" s="269">
        <v>1867</v>
      </c>
      <c r="C253" s="269">
        <v>0</v>
      </c>
      <c r="D253" s="269">
        <v>0</v>
      </c>
      <c r="E253" s="269">
        <v>96</v>
      </c>
      <c r="F253" s="269">
        <v>0</v>
      </c>
      <c r="G253" s="269">
        <v>0</v>
      </c>
      <c r="H253" s="270">
        <v>44</v>
      </c>
      <c r="I253" s="269" t="str">
        <f t="shared" si="12"/>
        <v>הדרום</v>
      </c>
      <c r="J253" s="270">
        <f t="shared" si="10"/>
        <v>1727</v>
      </c>
    </row>
    <row r="254" spans="1:10">
      <c r="A254" t="s">
        <v>512</v>
      </c>
      <c r="B254" s="269">
        <v>132708.26</v>
      </c>
      <c r="C254" s="269">
        <v>1433</v>
      </c>
      <c r="D254" s="269">
        <v>530</v>
      </c>
      <c r="E254" s="269">
        <v>0</v>
      </c>
      <c r="F254" s="269">
        <v>0</v>
      </c>
      <c r="G254" s="269">
        <v>0</v>
      </c>
      <c r="H254">
        <v>121976</v>
      </c>
      <c r="I254" s="269" t="str">
        <f t="shared" si="12"/>
        <v>הדרום</v>
      </c>
      <c r="J254" s="270">
        <f t="shared" si="10"/>
        <v>8769.2600000000093</v>
      </c>
    </row>
    <row r="255" spans="1:10">
      <c r="B255" s="269">
        <f>SUM(B2:B254)</f>
        <v>16119336.329544894</v>
      </c>
      <c r="C255" s="269">
        <f t="shared" ref="C255:J255" si="13">SUM(C2:C254)</f>
        <v>919118.77600000007</v>
      </c>
      <c r="D255" s="269">
        <f t="shared" si="13"/>
        <v>12224.261</v>
      </c>
      <c r="E255" s="269">
        <f t="shared" si="13"/>
        <v>648375.91303778335</v>
      </c>
      <c r="F255" s="269">
        <f t="shared" si="13"/>
        <v>100774</v>
      </c>
      <c r="G255" s="269">
        <f t="shared" si="13"/>
        <v>326590.21600000001</v>
      </c>
      <c r="H255" s="269">
        <f t="shared" si="13"/>
        <v>12544782.34185979</v>
      </c>
      <c r="I255" s="269"/>
      <c r="J255" s="269">
        <f t="shared" si="13"/>
        <v>1894061.0376473204</v>
      </c>
    </row>
  </sheetData>
  <autoFilter ref="A1:J255" xr:uid="{00000000-0009-0000-0000-00000B000000}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57"/>
  <sheetViews>
    <sheetView rightToLeft="1" workbookViewId="0">
      <pane xSplit="1" ySplit="1" topLeftCell="B213" activePane="bottomRight" state="frozen"/>
      <selection pane="topRight" activeCell="B1" sqref="B1"/>
      <selection pane="bottomLeft" activeCell="A2" sqref="A2"/>
      <selection pane="bottomRight" activeCell="J213" sqref="J213:J256"/>
    </sheetView>
  </sheetViews>
  <sheetFormatPr defaultRowHeight="12.75"/>
  <cols>
    <col min="1" max="1" width="13.7109375" bestFit="1" customWidth="1"/>
    <col min="2" max="2" width="17.28515625" bestFit="1" customWidth="1"/>
    <col min="3" max="3" width="12.140625" bestFit="1" customWidth="1"/>
    <col min="4" max="4" width="14.85546875" bestFit="1" customWidth="1"/>
    <col min="5" max="5" width="16.7109375" bestFit="1" customWidth="1"/>
    <col min="6" max="6" width="24.85546875" bestFit="1" customWidth="1"/>
    <col min="7" max="7" width="18" bestFit="1" customWidth="1"/>
    <col min="8" max="8" width="22.28515625" bestFit="1" customWidth="1"/>
    <col min="9" max="9" width="22.28515625" customWidth="1"/>
    <col min="10" max="10" width="12.85546875" bestFit="1" customWidth="1"/>
  </cols>
  <sheetData>
    <row r="1" spans="1:10">
      <c r="A1" t="s">
        <v>260</v>
      </c>
      <c r="B1" t="s">
        <v>261</v>
      </c>
      <c r="C1" t="s">
        <v>523</v>
      </c>
      <c r="D1" t="s">
        <v>524</v>
      </c>
      <c r="E1" t="s">
        <v>525</v>
      </c>
      <c r="F1" t="s">
        <v>526</v>
      </c>
      <c r="G1" t="s">
        <v>531</v>
      </c>
      <c r="H1" t="s">
        <v>263</v>
      </c>
      <c r="I1" t="s">
        <v>241</v>
      </c>
      <c r="J1" t="s">
        <v>264</v>
      </c>
    </row>
    <row r="2" spans="1:10">
      <c r="A2" t="s">
        <v>265</v>
      </c>
      <c r="B2" s="269">
        <v>1910.7159999999999</v>
      </c>
      <c r="C2" s="269">
        <v>0</v>
      </c>
      <c r="D2" s="269">
        <v>14</v>
      </c>
      <c r="E2" s="269">
        <v>0</v>
      </c>
      <c r="F2" s="269">
        <v>0</v>
      </c>
      <c r="G2" s="269">
        <v>356</v>
      </c>
      <c r="H2" s="269">
        <v>1155</v>
      </c>
      <c r="I2" s="269" t="str">
        <f t="shared" ref="I2:I65" si="0">VLOOKUP($A2,מחוזות,3,FALSE())</f>
        <v>ירושלים</v>
      </c>
      <c r="J2" s="269">
        <f>B2-SUM(C2:H2)</f>
        <v>385.71599999999989</v>
      </c>
    </row>
    <row r="3" spans="1:10">
      <c r="A3" t="s">
        <v>266</v>
      </c>
      <c r="B3" s="269">
        <v>1934.2629999999999</v>
      </c>
      <c r="C3" s="269">
        <v>0</v>
      </c>
      <c r="D3" s="269">
        <v>54</v>
      </c>
      <c r="E3" s="269">
        <v>0</v>
      </c>
      <c r="F3" s="269">
        <v>0</v>
      </c>
      <c r="G3" s="269">
        <v>0</v>
      </c>
      <c r="H3" s="269">
        <v>1315</v>
      </c>
      <c r="I3" s="269" t="str">
        <f t="shared" si="0"/>
        <v>הצפון</v>
      </c>
      <c r="J3" s="269">
        <f t="shared" ref="J3:J66" si="1">B3-SUM(C3:H3)</f>
        <v>565.26299999999992</v>
      </c>
    </row>
    <row r="4" spans="1:10">
      <c r="A4" t="s">
        <v>267</v>
      </c>
      <c r="B4" s="269">
        <v>15982</v>
      </c>
      <c r="C4" s="269">
        <v>0</v>
      </c>
      <c r="D4" s="269">
        <v>7</v>
      </c>
      <c r="E4" s="269">
        <v>0</v>
      </c>
      <c r="F4" s="269">
        <v>678</v>
      </c>
      <c r="G4" s="269">
        <v>0</v>
      </c>
      <c r="H4" s="269">
        <v>11413</v>
      </c>
      <c r="I4" s="269" t="str">
        <f t="shared" si="0"/>
        <v>המרכז</v>
      </c>
      <c r="J4" s="269">
        <f t="shared" si="1"/>
        <v>3884</v>
      </c>
    </row>
    <row r="5" spans="1:10">
      <c r="A5" t="s">
        <v>387</v>
      </c>
      <c r="B5" s="269">
        <v>15107.028</v>
      </c>
      <c r="C5" s="269">
        <v>0</v>
      </c>
      <c r="D5" s="269">
        <v>662</v>
      </c>
      <c r="E5" s="269">
        <v>0</v>
      </c>
      <c r="F5" s="269">
        <v>0</v>
      </c>
      <c r="G5" s="269">
        <v>0</v>
      </c>
      <c r="H5" s="269">
        <v>12578</v>
      </c>
      <c r="I5" s="269" t="str">
        <f t="shared" si="0"/>
        <v>חיפה</v>
      </c>
      <c r="J5" s="269">
        <f t="shared" si="1"/>
        <v>1867.0280000000002</v>
      </c>
    </row>
    <row r="6" spans="1:10">
      <c r="A6" t="s">
        <v>388</v>
      </c>
      <c r="B6" s="269">
        <v>18223.421300000002</v>
      </c>
      <c r="C6" s="269">
        <v>0</v>
      </c>
      <c r="D6" s="269">
        <v>657</v>
      </c>
      <c r="E6" s="269">
        <v>0</v>
      </c>
      <c r="F6" s="269">
        <v>0</v>
      </c>
      <c r="G6" s="269">
        <v>959</v>
      </c>
      <c r="H6" s="269">
        <v>14010</v>
      </c>
      <c r="I6" s="269" t="str">
        <f t="shared" si="0"/>
        <v>הדרום</v>
      </c>
      <c r="J6" s="269">
        <f t="shared" si="1"/>
        <v>2597.4213000000018</v>
      </c>
    </row>
    <row r="7" spans="1:10">
      <c r="A7" t="s">
        <v>389</v>
      </c>
      <c r="B7" s="269">
        <v>101515.87</v>
      </c>
      <c r="C7" s="269">
        <v>0</v>
      </c>
      <c r="D7" s="269">
        <v>2414</v>
      </c>
      <c r="E7" s="269">
        <v>0</v>
      </c>
      <c r="F7" s="269">
        <v>6401</v>
      </c>
      <c r="G7" s="269">
        <v>2471</v>
      </c>
      <c r="H7" s="269">
        <v>65799</v>
      </c>
      <c r="I7" s="269" t="str">
        <f t="shared" si="0"/>
        <v>תל אביב</v>
      </c>
      <c r="J7" s="269">
        <f t="shared" si="1"/>
        <v>24430.869999999995</v>
      </c>
    </row>
    <row r="8" spans="1:10">
      <c r="A8" t="s">
        <v>390</v>
      </c>
      <c r="B8" s="269">
        <v>31779</v>
      </c>
      <c r="C8" s="269">
        <v>0</v>
      </c>
      <c r="D8" s="269">
        <v>541</v>
      </c>
      <c r="E8" s="269">
        <v>0</v>
      </c>
      <c r="F8" s="269">
        <v>0</v>
      </c>
      <c r="G8" s="269">
        <v>0</v>
      </c>
      <c r="H8" s="269">
        <v>25148</v>
      </c>
      <c r="I8" s="269" t="str">
        <f t="shared" si="0"/>
        <v>חיפה</v>
      </c>
      <c r="J8" s="269">
        <f t="shared" si="1"/>
        <v>6090</v>
      </c>
    </row>
    <row r="9" spans="1:10">
      <c r="A9" t="s">
        <v>268</v>
      </c>
      <c r="B9" s="269">
        <v>2243</v>
      </c>
      <c r="C9" s="269">
        <v>0</v>
      </c>
      <c r="D9" s="269">
        <v>0</v>
      </c>
      <c r="E9" s="269">
        <v>0</v>
      </c>
      <c r="F9" s="269">
        <v>0</v>
      </c>
      <c r="G9" s="269">
        <v>249</v>
      </c>
      <c r="H9" s="269">
        <v>968</v>
      </c>
      <c r="I9" s="269" t="str">
        <f t="shared" si="0"/>
        <v>אזור יהודה והשומרון</v>
      </c>
      <c r="J9" s="269">
        <f t="shared" si="1"/>
        <v>1026</v>
      </c>
    </row>
    <row r="10" spans="1:10">
      <c r="A10" t="s">
        <v>269</v>
      </c>
      <c r="B10" s="269">
        <v>27856</v>
      </c>
      <c r="C10" s="269">
        <v>2</v>
      </c>
      <c r="D10" s="269">
        <v>25</v>
      </c>
      <c r="E10" s="269">
        <v>0</v>
      </c>
      <c r="F10" s="269">
        <v>0</v>
      </c>
      <c r="G10" s="269">
        <v>226</v>
      </c>
      <c r="H10" s="269">
        <v>22894</v>
      </c>
      <c r="I10" s="269" t="str">
        <f t="shared" si="0"/>
        <v>תל אביב</v>
      </c>
      <c r="J10" s="269">
        <f t="shared" si="1"/>
        <v>4709</v>
      </c>
    </row>
    <row r="11" spans="1:10">
      <c r="A11" t="s">
        <v>391</v>
      </c>
      <c r="B11" s="269">
        <v>257639</v>
      </c>
      <c r="C11" s="269">
        <v>13</v>
      </c>
      <c r="D11" s="269">
        <v>888</v>
      </c>
      <c r="E11" s="269">
        <v>0</v>
      </c>
      <c r="F11" s="269">
        <v>0</v>
      </c>
      <c r="G11" s="269">
        <v>20687</v>
      </c>
      <c r="H11" s="269">
        <v>215713</v>
      </c>
      <c r="I11" s="269" t="str">
        <f t="shared" si="0"/>
        <v>הדרום</v>
      </c>
      <c r="J11" s="269">
        <f t="shared" si="1"/>
        <v>20338</v>
      </c>
    </row>
    <row r="12" spans="1:10">
      <c r="A12" t="s">
        <v>270</v>
      </c>
      <c r="B12" s="269">
        <v>5302</v>
      </c>
      <c r="C12" s="269">
        <v>0</v>
      </c>
      <c r="D12" s="269">
        <v>126</v>
      </c>
      <c r="E12" s="269">
        <v>0</v>
      </c>
      <c r="F12" s="269">
        <v>0</v>
      </c>
      <c r="G12" s="269">
        <v>0</v>
      </c>
      <c r="H12" s="269">
        <v>2629</v>
      </c>
      <c r="I12" s="269" t="str">
        <f t="shared" si="0"/>
        <v>הצפון</v>
      </c>
      <c r="J12" s="269">
        <f t="shared" si="1"/>
        <v>2547</v>
      </c>
    </row>
    <row r="13" spans="1:10">
      <c r="A13" t="s">
        <v>459</v>
      </c>
      <c r="B13" s="269">
        <v>306</v>
      </c>
      <c r="C13" s="269">
        <v>0</v>
      </c>
      <c r="D13" s="269">
        <v>224</v>
      </c>
      <c r="E13" s="269">
        <v>0</v>
      </c>
      <c r="F13" s="269">
        <v>0</v>
      </c>
      <c r="G13" s="269">
        <v>0</v>
      </c>
      <c r="H13" s="269">
        <v>209</v>
      </c>
      <c r="I13" s="269" t="str">
        <f t="shared" si="0"/>
        <v>הצפון</v>
      </c>
      <c r="J13" s="269">
        <f t="shared" si="1"/>
        <v>-127</v>
      </c>
    </row>
    <row r="14" spans="1:10">
      <c r="A14" t="s">
        <v>460</v>
      </c>
      <c r="B14" s="269">
        <v>3543</v>
      </c>
      <c r="C14" s="269">
        <v>0</v>
      </c>
      <c r="D14" s="269">
        <v>37</v>
      </c>
      <c r="E14" s="269">
        <v>0</v>
      </c>
      <c r="F14" s="269">
        <v>0</v>
      </c>
      <c r="G14" s="269">
        <v>0</v>
      </c>
      <c r="H14" s="269">
        <v>3114</v>
      </c>
      <c r="I14" s="269" t="str">
        <f t="shared" si="0"/>
        <v>הדרום</v>
      </c>
      <c r="J14" s="269">
        <f t="shared" si="1"/>
        <v>392</v>
      </c>
    </row>
    <row r="15" spans="1:10">
      <c r="A15" t="s">
        <v>461</v>
      </c>
      <c r="B15" s="269">
        <v>267.39</v>
      </c>
      <c r="C15" s="269">
        <v>0</v>
      </c>
      <c r="D15" s="269">
        <v>123</v>
      </c>
      <c r="E15" s="269">
        <v>0</v>
      </c>
      <c r="F15" s="269">
        <v>0</v>
      </c>
      <c r="G15" s="269">
        <v>0</v>
      </c>
      <c r="H15" s="269">
        <v>134</v>
      </c>
      <c r="I15" s="269" t="str">
        <f t="shared" si="0"/>
        <v>חיפה</v>
      </c>
      <c r="J15" s="269">
        <f t="shared" si="1"/>
        <v>10.389999999999986</v>
      </c>
    </row>
    <row r="16" spans="1:10">
      <c r="A16" t="s">
        <v>271</v>
      </c>
      <c r="B16" s="269">
        <v>256.73</v>
      </c>
      <c r="C16" s="269">
        <v>0</v>
      </c>
      <c r="D16" s="269">
        <v>0</v>
      </c>
      <c r="E16" s="269">
        <v>0</v>
      </c>
      <c r="F16" s="269">
        <v>0</v>
      </c>
      <c r="G16" s="269">
        <v>0</v>
      </c>
      <c r="H16" s="269">
        <v>107</v>
      </c>
      <c r="I16" s="269" t="str">
        <f t="shared" si="0"/>
        <v>המרכז</v>
      </c>
      <c r="J16" s="269">
        <f t="shared" si="1"/>
        <v>149.73000000000002</v>
      </c>
    </row>
    <row r="17" spans="1:10">
      <c r="A17" t="s">
        <v>392</v>
      </c>
      <c r="B17" s="269">
        <v>16040</v>
      </c>
      <c r="C17" s="269">
        <v>99</v>
      </c>
      <c r="D17" s="269">
        <v>30</v>
      </c>
      <c r="E17" s="269">
        <v>0</v>
      </c>
      <c r="F17" s="269">
        <v>0</v>
      </c>
      <c r="G17" s="269">
        <v>2880</v>
      </c>
      <c r="H17" s="269">
        <v>9953</v>
      </c>
      <c r="I17" s="269" t="str">
        <f t="shared" si="0"/>
        <v>המרכז</v>
      </c>
      <c r="J17" s="269">
        <f t="shared" si="1"/>
        <v>3078</v>
      </c>
    </row>
    <row r="18" spans="1:10">
      <c r="A18" t="s">
        <v>272</v>
      </c>
      <c r="B18" s="269">
        <v>3585.81</v>
      </c>
      <c r="C18" s="269">
        <v>0</v>
      </c>
      <c r="D18" s="269">
        <v>57</v>
      </c>
      <c r="E18" s="269">
        <v>0</v>
      </c>
      <c r="F18" s="269">
        <v>0</v>
      </c>
      <c r="G18" s="269">
        <v>0</v>
      </c>
      <c r="H18" s="269">
        <v>2958</v>
      </c>
      <c r="I18" s="269" t="str">
        <f t="shared" si="0"/>
        <v>אזור יהודה והשומרון</v>
      </c>
      <c r="J18" s="269">
        <f t="shared" si="1"/>
        <v>570.80999999999995</v>
      </c>
    </row>
    <row r="19" spans="1:10">
      <c r="A19" t="s">
        <v>273</v>
      </c>
      <c r="B19" s="269">
        <v>2630</v>
      </c>
      <c r="C19" s="269">
        <v>0</v>
      </c>
      <c r="D19" s="269">
        <v>526</v>
      </c>
      <c r="E19" s="269">
        <v>0</v>
      </c>
      <c r="F19" s="269">
        <v>0</v>
      </c>
      <c r="G19" s="269">
        <v>37</v>
      </c>
      <c r="H19" s="269">
        <v>1853</v>
      </c>
      <c r="I19" s="269" t="str">
        <f t="shared" si="0"/>
        <v>אזור יהודה והשומרון</v>
      </c>
      <c r="J19" s="269">
        <f t="shared" si="1"/>
        <v>214</v>
      </c>
    </row>
    <row r="20" spans="1:10">
      <c r="A20" t="s">
        <v>274</v>
      </c>
      <c r="B20" s="269">
        <v>6937.82</v>
      </c>
      <c r="C20" s="269">
        <v>0</v>
      </c>
      <c r="D20" s="269">
        <v>0</v>
      </c>
      <c r="E20" s="269">
        <v>0</v>
      </c>
      <c r="F20" s="269">
        <v>0</v>
      </c>
      <c r="G20" s="269">
        <v>0</v>
      </c>
      <c r="H20" s="269">
        <v>3957</v>
      </c>
      <c r="I20" s="269" t="str">
        <f t="shared" si="0"/>
        <v>הצפון</v>
      </c>
      <c r="J20" s="269">
        <f t="shared" si="1"/>
        <v>2980.8199999999997</v>
      </c>
    </row>
    <row r="21" spans="1:10">
      <c r="A21" t="s">
        <v>275</v>
      </c>
      <c r="B21" s="269">
        <v>2290</v>
      </c>
      <c r="C21" s="269">
        <v>1</v>
      </c>
      <c r="D21" s="269">
        <v>45</v>
      </c>
      <c r="E21" s="269">
        <v>0</v>
      </c>
      <c r="F21" s="269">
        <v>0</v>
      </c>
      <c r="G21" s="269">
        <v>3</v>
      </c>
      <c r="H21" s="269">
        <v>1738</v>
      </c>
      <c r="I21" s="269" t="str">
        <f t="shared" si="0"/>
        <v>אזור יהודה והשומרון</v>
      </c>
      <c r="J21" s="269">
        <f t="shared" si="1"/>
        <v>503</v>
      </c>
    </row>
    <row r="22" spans="1:10">
      <c r="A22" t="s">
        <v>393</v>
      </c>
      <c r="B22" s="269">
        <v>25397.59</v>
      </c>
      <c r="C22" s="269">
        <v>0</v>
      </c>
      <c r="D22" s="269">
        <v>150</v>
      </c>
      <c r="E22" s="269">
        <v>0</v>
      </c>
      <c r="F22" s="269">
        <v>0</v>
      </c>
      <c r="G22" s="269">
        <v>2656</v>
      </c>
      <c r="H22" s="269">
        <v>20315</v>
      </c>
      <c r="I22" s="269" t="str">
        <f t="shared" si="0"/>
        <v>אזור יהודה והשומרון</v>
      </c>
      <c r="J22" s="269">
        <f t="shared" si="1"/>
        <v>2276.59</v>
      </c>
    </row>
    <row r="23" spans="1:10">
      <c r="A23" t="s">
        <v>394</v>
      </c>
      <c r="B23" s="269">
        <v>521220</v>
      </c>
      <c r="C23" s="269">
        <v>0</v>
      </c>
      <c r="D23" s="269">
        <v>11646</v>
      </c>
      <c r="E23" s="269">
        <v>0</v>
      </c>
      <c r="F23" s="269">
        <v>733</v>
      </c>
      <c r="G23" s="269">
        <v>12789</v>
      </c>
      <c r="H23" s="269">
        <v>460066</v>
      </c>
      <c r="I23" s="269" t="str">
        <f t="shared" si="0"/>
        <v>הדרום</v>
      </c>
      <c r="J23" s="269">
        <f t="shared" si="1"/>
        <v>35986</v>
      </c>
    </row>
    <row r="24" spans="1:10">
      <c r="A24" t="s">
        <v>462</v>
      </c>
      <c r="B24" s="269">
        <v>24518</v>
      </c>
      <c r="C24" s="269">
        <v>85</v>
      </c>
      <c r="D24" s="269">
        <v>5235</v>
      </c>
      <c r="E24" s="269">
        <v>0</v>
      </c>
      <c r="F24" s="269">
        <v>56</v>
      </c>
      <c r="G24" s="269">
        <v>0</v>
      </c>
      <c r="H24" s="269">
        <v>18180</v>
      </c>
      <c r="I24" s="269" t="str">
        <f t="shared" si="0"/>
        <v>הדרום</v>
      </c>
      <c r="J24" s="269">
        <f t="shared" si="1"/>
        <v>962</v>
      </c>
    </row>
    <row r="25" spans="1:10">
      <c r="A25" t="s">
        <v>395</v>
      </c>
      <c r="B25" s="269">
        <v>311713</v>
      </c>
      <c r="C25" s="269">
        <v>0</v>
      </c>
      <c r="D25" s="269">
        <v>24290</v>
      </c>
      <c r="E25" s="269">
        <v>0</v>
      </c>
      <c r="F25" s="269">
        <v>4794</v>
      </c>
      <c r="G25" s="269">
        <v>643</v>
      </c>
      <c r="H25" s="269">
        <v>261553</v>
      </c>
      <c r="I25" s="269" t="str">
        <f t="shared" si="0"/>
        <v>הדרום</v>
      </c>
      <c r="J25" s="269">
        <f t="shared" si="1"/>
        <v>20433</v>
      </c>
    </row>
    <row r="26" spans="1:10">
      <c r="A26" t="s">
        <v>396</v>
      </c>
      <c r="B26" s="269">
        <v>16168</v>
      </c>
      <c r="C26" s="269">
        <v>0</v>
      </c>
      <c r="D26" s="269">
        <v>204</v>
      </c>
      <c r="E26" s="269">
        <v>0</v>
      </c>
      <c r="F26" s="269">
        <v>15</v>
      </c>
      <c r="G26" s="269">
        <v>1351</v>
      </c>
      <c r="H26" s="269">
        <v>7553</v>
      </c>
      <c r="I26" s="269" t="str">
        <f t="shared" si="0"/>
        <v>חיפה</v>
      </c>
      <c r="J26" s="269">
        <f t="shared" si="1"/>
        <v>7045</v>
      </c>
    </row>
    <row r="27" spans="1:10">
      <c r="A27" t="s">
        <v>463</v>
      </c>
      <c r="B27" s="269">
        <v>134786.57999999999</v>
      </c>
      <c r="C27" s="269">
        <v>0</v>
      </c>
      <c r="D27" s="269">
        <v>2</v>
      </c>
      <c r="E27" s="269">
        <v>0</v>
      </c>
      <c r="F27" s="269">
        <v>937</v>
      </c>
      <c r="G27" s="269">
        <v>12505</v>
      </c>
      <c r="H27" s="269">
        <v>110817</v>
      </c>
      <c r="I27" s="269" t="str">
        <f t="shared" si="0"/>
        <v>הדרום</v>
      </c>
      <c r="J27" s="269">
        <f t="shared" si="1"/>
        <v>10525.579999999987</v>
      </c>
    </row>
    <row r="28" spans="1:10">
      <c r="A28" t="s">
        <v>276</v>
      </c>
      <c r="B28" s="269">
        <v>50434</v>
      </c>
      <c r="C28" s="269">
        <v>0</v>
      </c>
      <c r="D28" s="269">
        <v>661</v>
      </c>
      <c r="E28" s="269">
        <v>0</v>
      </c>
      <c r="F28" s="269">
        <v>0</v>
      </c>
      <c r="G28" s="269">
        <v>20165</v>
      </c>
      <c r="H28" s="269">
        <v>25610</v>
      </c>
      <c r="I28" s="269" t="str">
        <f t="shared" si="0"/>
        <v>המרכז</v>
      </c>
      <c r="J28" s="269">
        <f t="shared" si="1"/>
        <v>3998</v>
      </c>
    </row>
    <row r="29" spans="1:10">
      <c r="A29" t="s">
        <v>397</v>
      </c>
      <c r="B29" s="269">
        <v>521319.14</v>
      </c>
      <c r="C29" s="269">
        <v>140</v>
      </c>
      <c r="D29" s="269">
        <v>7001</v>
      </c>
      <c r="E29" s="269">
        <v>0</v>
      </c>
      <c r="F29" s="269">
        <v>6494</v>
      </c>
      <c r="G29" s="269">
        <v>80832</v>
      </c>
      <c r="H29" s="269">
        <v>397100</v>
      </c>
      <c r="I29" s="269" t="str">
        <f t="shared" si="0"/>
        <v>הדרום</v>
      </c>
      <c r="J29" s="269">
        <f t="shared" si="1"/>
        <v>29752.140000000014</v>
      </c>
    </row>
    <row r="30" spans="1:10">
      <c r="A30" t="s">
        <v>464</v>
      </c>
      <c r="B30" s="269">
        <v>796</v>
      </c>
      <c r="C30" s="269">
        <v>0</v>
      </c>
      <c r="D30" s="269">
        <v>0</v>
      </c>
      <c r="E30" s="269">
        <v>0</v>
      </c>
      <c r="F30" s="269">
        <v>0</v>
      </c>
      <c r="G30" s="269">
        <v>0</v>
      </c>
      <c r="H30" s="269">
        <v>502</v>
      </c>
      <c r="I30" s="269" t="str">
        <f t="shared" si="0"/>
        <v>הצפון</v>
      </c>
      <c r="J30" s="269">
        <f t="shared" si="1"/>
        <v>294</v>
      </c>
    </row>
    <row r="31" spans="1:10">
      <c r="A31" t="s">
        <v>277</v>
      </c>
      <c r="B31" s="269">
        <v>1207.749</v>
      </c>
      <c r="C31" s="269">
        <v>0</v>
      </c>
      <c r="D31" s="269">
        <v>37</v>
      </c>
      <c r="E31" s="269">
        <v>0</v>
      </c>
      <c r="F31" s="269">
        <v>0</v>
      </c>
      <c r="G31" s="269">
        <v>0</v>
      </c>
      <c r="H31" s="269">
        <v>851</v>
      </c>
      <c r="I31" s="269" t="str">
        <f t="shared" si="0"/>
        <v>הצפון</v>
      </c>
      <c r="J31" s="269">
        <f t="shared" si="1"/>
        <v>319.74900000000002</v>
      </c>
    </row>
    <row r="32" spans="1:10">
      <c r="A32" t="s">
        <v>278</v>
      </c>
      <c r="B32" s="269">
        <v>1506.3801800000001</v>
      </c>
      <c r="C32" s="269">
        <v>0</v>
      </c>
      <c r="D32" s="269">
        <v>0</v>
      </c>
      <c r="E32" s="269">
        <v>0</v>
      </c>
      <c r="F32" s="269">
        <v>0</v>
      </c>
      <c r="G32" s="269">
        <v>0</v>
      </c>
      <c r="H32" s="269">
        <v>1034</v>
      </c>
      <c r="I32" s="269" t="str">
        <f t="shared" si="0"/>
        <v>הצפון</v>
      </c>
      <c r="J32" s="269">
        <f t="shared" si="1"/>
        <v>472.38018000000011</v>
      </c>
    </row>
    <row r="33" spans="1:10">
      <c r="A33" t="s">
        <v>279</v>
      </c>
      <c r="B33" s="269">
        <v>374.099999999999</v>
      </c>
      <c r="C33" s="269">
        <v>0</v>
      </c>
      <c r="D33" s="269">
        <v>78</v>
      </c>
      <c r="E33" s="269">
        <v>0</v>
      </c>
      <c r="F33" s="269">
        <v>0</v>
      </c>
      <c r="G33" s="269">
        <v>0</v>
      </c>
      <c r="H33" s="269">
        <v>121</v>
      </c>
      <c r="I33" s="269" t="str">
        <f t="shared" si="0"/>
        <v>הצפון</v>
      </c>
      <c r="J33" s="269">
        <f t="shared" si="1"/>
        <v>175.099999999999</v>
      </c>
    </row>
    <row r="34" spans="1:10">
      <c r="A34" t="s">
        <v>280</v>
      </c>
      <c r="B34" s="269">
        <v>608</v>
      </c>
      <c r="C34" s="269">
        <v>0</v>
      </c>
      <c r="D34" s="269">
        <v>1</v>
      </c>
      <c r="E34" s="269">
        <v>0</v>
      </c>
      <c r="F34" s="269">
        <v>0</v>
      </c>
      <c r="G34" s="269">
        <v>44</v>
      </c>
      <c r="H34" s="269">
        <v>538</v>
      </c>
      <c r="I34" s="269" t="str">
        <f t="shared" si="0"/>
        <v>אזור יהודה והשומרון</v>
      </c>
      <c r="J34" s="269">
        <f t="shared" si="1"/>
        <v>25</v>
      </c>
    </row>
    <row r="35" spans="1:10">
      <c r="A35" t="s">
        <v>281</v>
      </c>
      <c r="B35" s="269">
        <v>603</v>
      </c>
      <c r="C35" s="269">
        <v>0</v>
      </c>
      <c r="D35" s="269">
        <v>59</v>
      </c>
      <c r="E35" s="269">
        <v>0</v>
      </c>
      <c r="F35" s="269">
        <v>0</v>
      </c>
      <c r="G35" s="269">
        <v>0</v>
      </c>
      <c r="H35" s="269">
        <v>252</v>
      </c>
      <c r="I35" s="269" t="str">
        <f t="shared" si="0"/>
        <v>אזור יהודה והשומרון</v>
      </c>
      <c r="J35" s="269">
        <f t="shared" si="1"/>
        <v>292</v>
      </c>
    </row>
    <row r="36" spans="1:10">
      <c r="A36" t="s">
        <v>282</v>
      </c>
      <c r="B36" s="269">
        <v>2990.895</v>
      </c>
      <c r="C36" s="269">
        <v>0</v>
      </c>
      <c r="D36" s="269">
        <v>74</v>
      </c>
      <c r="E36" s="269">
        <v>0</v>
      </c>
      <c r="F36" s="269">
        <v>0</v>
      </c>
      <c r="G36" s="269">
        <v>0</v>
      </c>
      <c r="H36" s="269">
        <v>2197</v>
      </c>
      <c r="I36" s="269" t="str">
        <f t="shared" si="0"/>
        <v>הצפון</v>
      </c>
      <c r="J36" s="269">
        <f t="shared" si="1"/>
        <v>719.89499999999998</v>
      </c>
    </row>
    <row r="37" spans="1:10">
      <c r="A37" t="s">
        <v>283</v>
      </c>
      <c r="B37" s="269">
        <v>12770</v>
      </c>
      <c r="C37" s="269">
        <v>0</v>
      </c>
      <c r="D37" s="269">
        <v>40</v>
      </c>
      <c r="E37" s="269">
        <v>0</v>
      </c>
      <c r="F37" s="269">
        <v>0</v>
      </c>
      <c r="G37" s="269">
        <v>1068</v>
      </c>
      <c r="H37" s="269">
        <v>10216</v>
      </c>
      <c r="I37" s="269" t="str">
        <f t="shared" si="0"/>
        <v>המרכז</v>
      </c>
      <c r="J37" s="269">
        <f t="shared" si="1"/>
        <v>1446</v>
      </c>
    </row>
    <row r="38" spans="1:10">
      <c r="A38" t="s">
        <v>398</v>
      </c>
      <c r="B38" s="269">
        <v>23441.5</v>
      </c>
      <c r="C38" s="269">
        <v>0</v>
      </c>
      <c r="D38" s="269">
        <v>0</v>
      </c>
      <c r="E38" s="269">
        <v>0</v>
      </c>
      <c r="F38" s="269">
        <v>0</v>
      </c>
      <c r="G38" s="269">
        <v>0</v>
      </c>
      <c r="H38" s="269">
        <v>17628</v>
      </c>
      <c r="I38" s="269" t="str">
        <f t="shared" si="0"/>
        <v>הצפון</v>
      </c>
      <c r="J38" s="269">
        <f t="shared" si="1"/>
        <v>5813.5</v>
      </c>
    </row>
    <row r="39" spans="1:10">
      <c r="A39" t="s">
        <v>399</v>
      </c>
      <c r="B39" s="269">
        <v>107150.17</v>
      </c>
      <c r="C39" s="269">
        <v>0</v>
      </c>
      <c r="D39" s="269">
        <v>2839</v>
      </c>
      <c r="E39" s="269">
        <v>0</v>
      </c>
      <c r="F39" s="269">
        <v>0</v>
      </c>
      <c r="G39" s="269">
        <v>6434</v>
      </c>
      <c r="H39" s="269">
        <v>84816</v>
      </c>
      <c r="I39" s="269" t="str">
        <f t="shared" si="0"/>
        <v>ירושלים</v>
      </c>
      <c r="J39" s="269">
        <f t="shared" si="1"/>
        <v>13061.169999999998</v>
      </c>
    </row>
    <row r="40" spans="1:10">
      <c r="A40" t="s">
        <v>400</v>
      </c>
      <c r="B40" s="269">
        <v>12539</v>
      </c>
      <c r="C40" s="269">
        <v>0</v>
      </c>
      <c r="D40" s="269">
        <v>915</v>
      </c>
      <c r="E40" s="269">
        <v>0</v>
      </c>
      <c r="F40" s="269">
        <v>729</v>
      </c>
      <c r="G40" s="269">
        <v>10</v>
      </c>
      <c r="H40" s="269">
        <v>7471</v>
      </c>
      <c r="I40" s="269" t="str">
        <f t="shared" si="0"/>
        <v>אזור יהודה והשומרון</v>
      </c>
      <c r="J40" s="269">
        <f t="shared" si="1"/>
        <v>3414</v>
      </c>
    </row>
    <row r="41" spans="1:10">
      <c r="A41" t="s">
        <v>401</v>
      </c>
      <c r="B41" s="269">
        <v>308560</v>
      </c>
      <c r="C41" s="269">
        <v>216</v>
      </c>
      <c r="D41" s="269">
        <v>37514</v>
      </c>
      <c r="E41" s="269">
        <v>0</v>
      </c>
      <c r="F41" s="269">
        <v>0</v>
      </c>
      <c r="G41" s="269">
        <v>0</v>
      </c>
      <c r="H41" s="269">
        <v>225903</v>
      </c>
      <c r="I41" s="269" t="str">
        <f t="shared" si="0"/>
        <v>תל אביב</v>
      </c>
      <c r="J41" s="269">
        <f t="shared" si="1"/>
        <v>44927</v>
      </c>
    </row>
    <row r="42" spans="1:10">
      <c r="A42" t="s">
        <v>284</v>
      </c>
      <c r="B42" s="269">
        <v>1477.9577899999999</v>
      </c>
      <c r="C42" s="269">
        <v>0</v>
      </c>
      <c r="D42" s="269">
        <v>0</v>
      </c>
      <c r="E42" s="269">
        <v>0</v>
      </c>
      <c r="F42" s="269">
        <v>0</v>
      </c>
      <c r="G42" s="269">
        <v>183</v>
      </c>
      <c r="H42" s="269">
        <v>573</v>
      </c>
      <c r="I42" s="269" t="str">
        <f t="shared" si="0"/>
        <v>המרכז</v>
      </c>
      <c r="J42" s="269">
        <f t="shared" si="1"/>
        <v>721.95778999999993</v>
      </c>
    </row>
    <row r="43" spans="1:10">
      <c r="A43" t="s">
        <v>465</v>
      </c>
      <c r="B43" s="269">
        <v>28826.894</v>
      </c>
      <c r="C43" s="269">
        <v>0</v>
      </c>
      <c r="D43" s="269">
        <v>17</v>
      </c>
      <c r="E43" s="269">
        <v>0</v>
      </c>
      <c r="F43" s="269">
        <v>0</v>
      </c>
      <c r="G43" s="269">
        <v>0</v>
      </c>
      <c r="H43" s="269">
        <v>28450.3</v>
      </c>
      <c r="I43" s="269" t="str">
        <f t="shared" si="0"/>
        <v>הדרום</v>
      </c>
      <c r="J43" s="269">
        <f t="shared" si="1"/>
        <v>359.59400000000096</v>
      </c>
    </row>
    <row r="44" spans="1:10">
      <c r="A44" t="s">
        <v>285</v>
      </c>
      <c r="B44" s="269">
        <v>10482</v>
      </c>
      <c r="C44" s="269">
        <v>8</v>
      </c>
      <c r="D44" s="269">
        <v>1029</v>
      </c>
      <c r="E44" s="269">
        <v>0</v>
      </c>
      <c r="F44" s="269">
        <v>0</v>
      </c>
      <c r="G44" s="269">
        <v>0</v>
      </c>
      <c r="H44" s="269">
        <v>9260</v>
      </c>
      <c r="I44" s="269" t="str">
        <f t="shared" si="0"/>
        <v>חיפה</v>
      </c>
      <c r="J44" s="269">
        <f t="shared" si="1"/>
        <v>185</v>
      </c>
    </row>
    <row r="45" spans="1:10">
      <c r="A45" t="s">
        <v>286</v>
      </c>
      <c r="B45" s="269">
        <v>844.33800000000201</v>
      </c>
      <c r="C45" s="269">
        <v>0</v>
      </c>
      <c r="D45" s="269">
        <v>22</v>
      </c>
      <c r="E45" s="269">
        <v>0</v>
      </c>
      <c r="F45" s="269">
        <v>0</v>
      </c>
      <c r="G45" s="269">
        <v>0</v>
      </c>
      <c r="H45" s="269">
        <v>488</v>
      </c>
      <c r="I45" s="269" t="str">
        <f t="shared" si="0"/>
        <v>חיפה</v>
      </c>
      <c r="J45" s="269">
        <f t="shared" si="1"/>
        <v>334.33800000000201</v>
      </c>
    </row>
    <row r="46" spans="1:10">
      <c r="A46" t="s">
        <v>287</v>
      </c>
      <c r="B46" s="269">
        <v>972</v>
      </c>
      <c r="C46" s="269">
        <v>0</v>
      </c>
      <c r="D46" s="269">
        <v>30</v>
      </c>
      <c r="E46" s="269">
        <v>0</v>
      </c>
      <c r="F46" s="269">
        <v>0</v>
      </c>
      <c r="G46" s="269">
        <v>0</v>
      </c>
      <c r="H46" s="269">
        <v>738</v>
      </c>
      <c r="I46" s="269" t="str">
        <f t="shared" si="0"/>
        <v>הצפון</v>
      </c>
      <c r="J46" s="269">
        <f t="shared" si="1"/>
        <v>204</v>
      </c>
    </row>
    <row r="47" spans="1:10">
      <c r="A47" t="s">
        <v>288</v>
      </c>
      <c r="B47" s="269">
        <v>3725.9140000000002</v>
      </c>
      <c r="C47" s="269">
        <v>1</v>
      </c>
      <c r="D47" s="269">
        <v>8</v>
      </c>
      <c r="E47" s="269">
        <v>0</v>
      </c>
      <c r="F47" s="269">
        <v>0</v>
      </c>
      <c r="G47" s="269">
        <v>2</v>
      </c>
      <c r="H47" s="269">
        <v>2492</v>
      </c>
      <c r="I47" s="269" t="str">
        <f t="shared" si="0"/>
        <v>הצפון</v>
      </c>
      <c r="J47" s="269">
        <f t="shared" si="1"/>
        <v>1222.9140000000002</v>
      </c>
    </row>
    <row r="48" spans="1:10">
      <c r="A48" t="s">
        <v>466</v>
      </c>
      <c r="B48" s="269">
        <v>18335.7258922</v>
      </c>
      <c r="C48" s="269">
        <v>14</v>
      </c>
      <c r="D48" s="269">
        <v>0</v>
      </c>
      <c r="E48" s="269">
        <v>0</v>
      </c>
      <c r="F48" s="269">
        <v>0</v>
      </c>
      <c r="G48" s="269">
        <v>0</v>
      </c>
      <c r="H48" s="269">
        <v>18381</v>
      </c>
      <c r="I48" s="269" t="str">
        <f t="shared" si="0"/>
        <v>המרכז</v>
      </c>
      <c r="J48" s="269">
        <f t="shared" si="1"/>
        <v>-59.274107799999911</v>
      </c>
    </row>
    <row r="49" spans="1:10">
      <c r="A49" t="s">
        <v>402</v>
      </c>
      <c r="B49" s="269">
        <v>167701</v>
      </c>
      <c r="C49" s="269">
        <v>0</v>
      </c>
      <c r="D49" s="269">
        <v>0</v>
      </c>
      <c r="E49" s="269">
        <v>0</v>
      </c>
      <c r="F49" s="269">
        <v>13155</v>
      </c>
      <c r="G49" s="269">
        <v>1858</v>
      </c>
      <c r="H49" s="269">
        <v>123567</v>
      </c>
      <c r="I49" s="269" t="str">
        <f t="shared" si="0"/>
        <v>תל אביב</v>
      </c>
      <c r="J49" s="269">
        <f t="shared" si="1"/>
        <v>29121</v>
      </c>
    </row>
    <row r="50" spans="1:10">
      <c r="A50" t="s">
        <v>289</v>
      </c>
      <c r="B50" s="269">
        <v>4926</v>
      </c>
      <c r="C50" s="269">
        <v>0</v>
      </c>
      <c r="D50" s="269">
        <v>0</v>
      </c>
      <c r="E50" s="269">
        <v>0</v>
      </c>
      <c r="F50" s="269">
        <v>0</v>
      </c>
      <c r="G50" s="269">
        <v>0</v>
      </c>
      <c r="H50" s="269">
        <v>1084</v>
      </c>
      <c r="I50" s="269" t="str">
        <f t="shared" si="0"/>
        <v>הצפון</v>
      </c>
      <c r="J50" s="269">
        <f t="shared" si="1"/>
        <v>3842</v>
      </c>
    </row>
    <row r="51" spans="1:10">
      <c r="A51" t="s">
        <v>516</v>
      </c>
      <c r="B51" s="269">
        <v>2934.2040000000002</v>
      </c>
      <c r="C51" s="269">
        <v>0</v>
      </c>
      <c r="D51" s="269">
        <v>0</v>
      </c>
      <c r="E51" s="269">
        <v>0</v>
      </c>
      <c r="F51" s="269">
        <v>0</v>
      </c>
      <c r="G51" s="269">
        <v>0</v>
      </c>
      <c r="H51" s="269">
        <v>1888.8</v>
      </c>
      <c r="I51" s="269" t="str">
        <f t="shared" si="0"/>
        <v>הצפון</v>
      </c>
      <c r="J51" s="269">
        <f t="shared" si="1"/>
        <v>1045.4040000000002</v>
      </c>
    </row>
    <row r="52" spans="1:10">
      <c r="A52" t="s">
        <v>290</v>
      </c>
      <c r="B52" s="269">
        <v>2673.7957000000001</v>
      </c>
      <c r="C52" s="269">
        <v>0</v>
      </c>
      <c r="D52" s="269">
        <v>0</v>
      </c>
      <c r="E52" s="269">
        <v>0</v>
      </c>
      <c r="F52" s="269">
        <v>0</v>
      </c>
      <c r="G52" s="269">
        <v>0</v>
      </c>
      <c r="H52" s="269">
        <v>1041</v>
      </c>
      <c r="I52" s="269" t="str">
        <f t="shared" si="0"/>
        <v>המרכז</v>
      </c>
      <c r="J52" s="269">
        <f t="shared" si="1"/>
        <v>1632.7957000000001</v>
      </c>
    </row>
    <row r="53" spans="1:10">
      <c r="A53" t="s">
        <v>291</v>
      </c>
      <c r="B53" s="269">
        <v>0</v>
      </c>
      <c r="C53" s="269">
        <v>0</v>
      </c>
      <c r="D53" s="269">
        <v>0</v>
      </c>
      <c r="E53" s="269">
        <v>0</v>
      </c>
      <c r="F53" s="269">
        <v>0</v>
      </c>
      <c r="G53" s="269">
        <v>0</v>
      </c>
      <c r="H53" s="269">
        <v>0</v>
      </c>
      <c r="I53" s="269" t="str">
        <f t="shared" si="0"/>
        <v>חיפה</v>
      </c>
      <c r="J53" s="269">
        <f t="shared" si="1"/>
        <v>0</v>
      </c>
    </row>
    <row r="54" spans="1:10">
      <c r="A54" t="s">
        <v>292</v>
      </c>
      <c r="B54" s="269">
        <v>790.774</v>
      </c>
      <c r="C54" s="269">
        <v>0</v>
      </c>
      <c r="D54" s="269">
        <v>0</v>
      </c>
      <c r="E54" s="269">
        <v>0</v>
      </c>
      <c r="F54" s="269">
        <v>0</v>
      </c>
      <c r="G54" s="269">
        <v>0</v>
      </c>
      <c r="H54" s="269">
        <v>394</v>
      </c>
      <c r="I54" s="269" t="str">
        <f t="shared" si="0"/>
        <v>הצפון</v>
      </c>
      <c r="J54" s="269">
        <f t="shared" si="1"/>
        <v>396.774</v>
      </c>
    </row>
    <row r="55" spans="1:10">
      <c r="A55" t="s">
        <v>293</v>
      </c>
      <c r="B55" s="269">
        <v>4601</v>
      </c>
      <c r="C55" s="269">
        <v>0</v>
      </c>
      <c r="D55" s="269">
        <v>0</v>
      </c>
      <c r="E55" s="269">
        <v>0</v>
      </c>
      <c r="F55" s="269">
        <v>0</v>
      </c>
      <c r="G55" s="269">
        <v>0</v>
      </c>
      <c r="H55" s="269">
        <v>2979</v>
      </c>
      <c r="I55" s="269" t="str">
        <f t="shared" si="0"/>
        <v>חיפה</v>
      </c>
      <c r="J55" s="269">
        <f t="shared" si="1"/>
        <v>1622</v>
      </c>
    </row>
    <row r="56" spans="1:10">
      <c r="A56" t="s">
        <v>294</v>
      </c>
      <c r="B56" s="269">
        <v>7260.4059999999999</v>
      </c>
      <c r="C56" s="269">
        <v>7.1300000000000002E-2</v>
      </c>
      <c r="D56" s="269">
        <v>486.61399999999998</v>
      </c>
      <c r="E56" s="269">
        <v>0</v>
      </c>
      <c r="F56" s="269">
        <v>0</v>
      </c>
      <c r="G56" s="269">
        <v>219.499</v>
      </c>
      <c r="H56" s="269">
        <v>3528.9</v>
      </c>
      <c r="I56" s="269" t="str">
        <f t="shared" si="0"/>
        <v>אזור יהודה והשומרון</v>
      </c>
      <c r="J56" s="269">
        <f t="shared" si="1"/>
        <v>3025.3216999999995</v>
      </c>
    </row>
    <row r="57" spans="1:10">
      <c r="A57" t="s">
        <v>403</v>
      </c>
      <c r="B57" s="269">
        <v>26248.99</v>
      </c>
      <c r="C57" s="269">
        <v>43</v>
      </c>
      <c r="D57" s="269">
        <v>925</v>
      </c>
      <c r="E57" s="269">
        <v>0</v>
      </c>
      <c r="F57" s="269">
        <v>0</v>
      </c>
      <c r="G57" s="269">
        <v>322</v>
      </c>
      <c r="H57" s="269">
        <v>20294</v>
      </c>
      <c r="I57" s="269" t="str">
        <f t="shared" si="0"/>
        <v>המרכז</v>
      </c>
      <c r="J57" s="269">
        <f t="shared" si="1"/>
        <v>4664.9900000000016</v>
      </c>
    </row>
    <row r="58" spans="1:10">
      <c r="A58" t="s">
        <v>404</v>
      </c>
      <c r="B58" s="269">
        <v>95714</v>
      </c>
      <c r="C58" s="269">
        <v>35</v>
      </c>
      <c r="D58" s="269">
        <v>2251</v>
      </c>
      <c r="E58" s="269">
        <v>0</v>
      </c>
      <c r="F58" s="269">
        <v>2392</v>
      </c>
      <c r="G58" s="269">
        <v>4087</v>
      </c>
      <c r="H58" s="269">
        <v>77476</v>
      </c>
      <c r="I58" s="269" t="str">
        <f t="shared" si="0"/>
        <v>תל אביב</v>
      </c>
      <c r="J58" s="269">
        <f t="shared" si="1"/>
        <v>9473</v>
      </c>
    </row>
    <row r="59" spans="1:10">
      <c r="A59" t="s">
        <v>295</v>
      </c>
      <c r="B59" s="269">
        <v>15791.834999999999</v>
      </c>
      <c r="C59" s="269">
        <v>0</v>
      </c>
      <c r="D59" s="269">
        <v>3247</v>
      </c>
      <c r="E59" s="269">
        <v>0</v>
      </c>
      <c r="F59" s="269">
        <v>0</v>
      </c>
      <c r="G59" s="269">
        <v>0</v>
      </c>
      <c r="H59" s="269">
        <v>11108</v>
      </c>
      <c r="I59" s="269" t="str">
        <f t="shared" si="0"/>
        <v>המרכז</v>
      </c>
      <c r="J59" s="269">
        <f t="shared" si="1"/>
        <v>1436.8349999999991</v>
      </c>
    </row>
    <row r="60" spans="1:10">
      <c r="A60" t="s">
        <v>467</v>
      </c>
      <c r="B60" s="269">
        <v>3856.3068699999999</v>
      </c>
      <c r="C60" s="269">
        <v>5</v>
      </c>
      <c r="D60" s="269">
        <v>9</v>
      </c>
      <c r="E60" s="269">
        <v>0</v>
      </c>
      <c r="F60" s="269">
        <v>0</v>
      </c>
      <c r="G60" s="269">
        <v>0</v>
      </c>
      <c r="H60" s="269">
        <v>3656</v>
      </c>
      <c r="I60" s="269" t="str">
        <f t="shared" si="0"/>
        <v>המרכז</v>
      </c>
      <c r="J60" s="269">
        <f t="shared" si="1"/>
        <v>186.30686999999989</v>
      </c>
    </row>
    <row r="61" spans="1:10">
      <c r="A61" t="s">
        <v>468</v>
      </c>
      <c r="B61" s="269">
        <v>24571.857</v>
      </c>
      <c r="C61" s="269">
        <v>0</v>
      </c>
      <c r="D61" s="269">
        <v>155</v>
      </c>
      <c r="E61" s="269">
        <v>0</v>
      </c>
      <c r="F61" s="269">
        <v>0</v>
      </c>
      <c r="G61" s="269">
        <v>0</v>
      </c>
      <c r="H61" s="269">
        <v>23600</v>
      </c>
      <c r="I61" s="269" t="str">
        <f t="shared" si="0"/>
        <v>הצפון</v>
      </c>
      <c r="J61" s="269">
        <f t="shared" si="1"/>
        <v>816.85699999999997</v>
      </c>
    </row>
    <row r="62" spans="1:10">
      <c r="A62" t="s">
        <v>469</v>
      </c>
      <c r="B62" s="269">
        <v>7570</v>
      </c>
      <c r="C62" s="269">
        <v>55</v>
      </c>
      <c r="D62" s="269">
        <v>289</v>
      </c>
      <c r="E62" s="269">
        <v>0</v>
      </c>
      <c r="F62" s="269">
        <v>0</v>
      </c>
      <c r="G62" s="269">
        <v>0</v>
      </c>
      <c r="H62" s="269">
        <v>5170</v>
      </c>
      <c r="I62" s="269" t="str">
        <f t="shared" si="0"/>
        <v>אזור יהודה והשומרון</v>
      </c>
      <c r="J62" s="269">
        <f t="shared" si="1"/>
        <v>2056</v>
      </c>
    </row>
    <row r="63" spans="1:10">
      <c r="A63" t="s">
        <v>470</v>
      </c>
      <c r="B63" s="269">
        <v>64106</v>
      </c>
      <c r="C63" s="269">
        <v>59</v>
      </c>
      <c r="D63" s="269">
        <v>0</v>
      </c>
      <c r="E63" s="269">
        <v>0</v>
      </c>
      <c r="F63" s="269">
        <v>0</v>
      </c>
      <c r="G63" s="269">
        <v>0</v>
      </c>
      <c r="H63" s="269">
        <v>56124</v>
      </c>
      <c r="I63" s="269" t="str">
        <f t="shared" si="0"/>
        <v>המרכז</v>
      </c>
      <c r="J63" s="269">
        <f t="shared" si="1"/>
        <v>7923</v>
      </c>
    </row>
    <row r="64" spans="1:10">
      <c r="A64" t="s">
        <v>296</v>
      </c>
      <c r="B64" s="269">
        <v>16830</v>
      </c>
      <c r="C64" s="269">
        <v>0</v>
      </c>
      <c r="D64" s="269">
        <v>3133</v>
      </c>
      <c r="E64" s="269">
        <v>0</v>
      </c>
      <c r="F64" s="269">
        <v>0</v>
      </c>
      <c r="G64" s="269">
        <v>0</v>
      </c>
      <c r="H64" s="269">
        <v>12845</v>
      </c>
      <c r="I64" s="269" t="str">
        <f t="shared" si="0"/>
        <v>המרכז</v>
      </c>
      <c r="J64" s="269">
        <f t="shared" si="1"/>
        <v>852</v>
      </c>
    </row>
    <row r="65" spans="1:10">
      <c r="A65" t="s">
        <v>471</v>
      </c>
      <c r="B65" s="269">
        <v>15017</v>
      </c>
      <c r="C65" s="269">
        <v>0</v>
      </c>
      <c r="D65" s="269">
        <v>5</v>
      </c>
      <c r="E65" s="269">
        <v>0</v>
      </c>
      <c r="F65" s="269">
        <v>208</v>
      </c>
      <c r="G65" s="269">
        <v>127</v>
      </c>
      <c r="H65" s="269">
        <v>13981</v>
      </c>
      <c r="I65" s="269" t="str">
        <f t="shared" si="0"/>
        <v>המרכז</v>
      </c>
      <c r="J65" s="269">
        <f t="shared" si="1"/>
        <v>696</v>
      </c>
    </row>
    <row r="66" spans="1:10">
      <c r="A66" t="s">
        <v>297</v>
      </c>
      <c r="B66" s="269">
        <v>4884.42</v>
      </c>
      <c r="C66" s="269">
        <v>0</v>
      </c>
      <c r="D66" s="269">
        <v>190</v>
      </c>
      <c r="E66" s="269">
        <v>0</v>
      </c>
      <c r="F66" s="269">
        <v>0</v>
      </c>
      <c r="G66" s="269">
        <v>0</v>
      </c>
      <c r="H66" s="269">
        <v>3787</v>
      </c>
      <c r="I66" s="269" t="str">
        <f t="shared" ref="I66:I129" si="2">VLOOKUP($A66,מחוזות,3,FALSE())</f>
        <v>המרכז</v>
      </c>
      <c r="J66" s="269">
        <f t="shared" si="1"/>
        <v>907.42000000000007</v>
      </c>
    </row>
    <row r="67" spans="1:10">
      <c r="A67" t="s">
        <v>298</v>
      </c>
      <c r="B67" s="269">
        <v>4637.6499999999996</v>
      </c>
      <c r="C67" s="269">
        <v>4</v>
      </c>
      <c r="D67" s="269">
        <v>125</v>
      </c>
      <c r="E67" s="269">
        <v>0</v>
      </c>
      <c r="F67" s="269">
        <v>0</v>
      </c>
      <c r="G67" s="269">
        <v>183</v>
      </c>
      <c r="H67" s="269">
        <v>3014</v>
      </c>
      <c r="I67" s="269" t="str">
        <f t="shared" si="2"/>
        <v>חיפה</v>
      </c>
      <c r="J67" s="269">
        <f t="shared" ref="J67:J130" si="3">B67-SUM(C67:H67)</f>
        <v>1311.6499999999996</v>
      </c>
    </row>
    <row r="68" spans="1:10">
      <c r="A68" t="s">
        <v>299</v>
      </c>
      <c r="B68" s="269">
        <v>1621.9010000000001</v>
      </c>
      <c r="C68" s="269">
        <v>0</v>
      </c>
      <c r="D68" s="269">
        <v>21</v>
      </c>
      <c r="E68" s="269">
        <v>0</v>
      </c>
      <c r="F68" s="269">
        <v>0</v>
      </c>
      <c r="G68" s="269">
        <v>0</v>
      </c>
      <c r="H68" s="269">
        <v>1197</v>
      </c>
      <c r="I68" s="269" t="str">
        <f t="shared" si="2"/>
        <v>הצפון</v>
      </c>
      <c r="J68" s="269">
        <f t="shared" si="3"/>
        <v>403.90100000000007</v>
      </c>
    </row>
    <row r="69" spans="1:10">
      <c r="A69" t="s">
        <v>300</v>
      </c>
      <c r="B69" s="269">
        <v>1291</v>
      </c>
      <c r="C69" s="269">
        <v>0</v>
      </c>
      <c r="D69" s="269">
        <v>0</v>
      </c>
      <c r="E69" s="269">
        <v>0</v>
      </c>
      <c r="F69" s="269">
        <v>0</v>
      </c>
      <c r="G69" s="269">
        <v>0</v>
      </c>
      <c r="H69" s="269">
        <v>943</v>
      </c>
      <c r="I69" s="269" t="str">
        <f t="shared" si="2"/>
        <v>הצפון</v>
      </c>
      <c r="J69" s="269">
        <f t="shared" si="3"/>
        <v>348</v>
      </c>
    </row>
    <row r="70" spans="1:10">
      <c r="A70" t="s">
        <v>301</v>
      </c>
      <c r="B70" s="269">
        <v>2516.46</v>
      </c>
      <c r="C70" s="269">
        <v>0</v>
      </c>
      <c r="D70" s="269">
        <v>0</v>
      </c>
      <c r="E70" s="269">
        <v>0</v>
      </c>
      <c r="F70" s="269">
        <v>0</v>
      </c>
      <c r="G70" s="269">
        <v>0</v>
      </c>
      <c r="H70" s="269">
        <v>1385</v>
      </c>
      <c r="I70" s="269" t="str">
        <f t="shared" si="2"/>
        <v>הצפון</v>
      </c>
      <c r="J70" s="269">
        <f t="shared" si="3"/>
        <v>1131.46</v>
      </c>
    </row>
    <row r="71" spans="1:10">
      <c r="A71" t="s">
        <v>405</v>
      </c>
      <c r="B71" s="269">
        <v>78516</v>
      </c>
      <c r="C71" s="269">
        <v>0</v>
      </c>
      <c r="D71" s="269">
        <v>0</v>
      </c>
      <c r="E71" s="269">
        <v>0</v>
      </c>
      <c r="F71" s="269">
        <v>0</v>
      </c>
      <c r="G71" s="269">
        <v>1966</v>
      </c>
      <c r="H71" s="269">
        <v>47235</v>
      </c>
      <c r="I71" s="269" t="str">
        <f t="shared" si="2"/>
        <v>הדרום</v>
      </c>
      <c r="J71" s="269">
        <f t="shared" si="3"/>
        <v>29315</v>
      </c>
    </row>
    <row r="72" spans="1:10">
      <c r="A72" t="s">
        <v>472</v>
      </c>
      <c r="B72" s="269">
        <v>48883.032039999998</v>
      </c>
      <c r="C72" s="269">
        <v>0</v>
      </c>
      <c r="D72" s="269">
        <v>0</v>
      </c>
      <c r="E72" s="269">
        <v>0</v>
      </c>
      <c r="F72" s="269">
        <v>0</v>
      </c>
      <c r="G72" s="269">
        <v>1752</v>
      </c>
      <c r="H72" s="269">
        <v>45996</v>
      </c>
      <c r="I72" s="269" t="str">
        <f t="shared" si="2"/>
        <v>המרכז</v>
      </c>
      <c r="J72" s="269">
        <f t="shared" si="3"/>
        <v>1135.0320399999982</v>
      </c>
    </row>
    <row r="73" spans="1:10">
      <c r="A73" t="s">
        <v>473</v>
      </c>
      <c r="B73" s="269">
        <v>25307.580803132401</v>
      </c>
      <c r="C73" s="269">
        <v>0</v>
      </c>
      <c r="D73" s="269">
        <v>0</v>
      </c>
      <c r="E73" s="269">
        <v>0</v>
      </c>
      <c r="F73" s="269">
        <v>0</v>
      </c>
      <c r="G73" s="269">
        <v>376</v>
      </c>
      <c r="H73" s="269">
        <v>22225</v>
      </c>
      <c r="I73" s="269" t="str">
        <f t="shared" si="2"/>
        <v>הצפון</v>
      </c>
      <c r="J73" s="269">
        <f t="shared" si="3"/>
        <v>2706.5808031324013</v>
      </c>
    </row>
    <row r="74" spans="1:10">
      <c r="A74" t="s">
        <v>474</v>
      </c>
      <c r="B74" s="269">
        <v>40165.769999999997</v>
      </c>
      <c r="C74" s="269">
        <v>326</v>
      </c>
      <c r="D74" s="269">
        <v>5</v>
      </c>
      <c r="E74" s="269">
        <v>0</v>
      </c>
      <c r="F74" s="269">
        <v>184</v>
      </c>
      <c r="G74" s="269">
        <v>449</v>
      </c>
      <c r="H74" s="269">
        <v>38160</v>
      </c>
      <c r="I74" s="269" t="str">
        <f t="shared" si="2"/>
        <v>הצפון</v>
      </c>
      <c r="J74" s="269">
        <f t="shared" si="3"/>
        <v>1041.7699999999968</v>
      </c>
    </row>
    <row r="75" spans="1:10">
      <c r="A75" t="s">
        <v>475</v>
      </c>
      <c r="B75" s="269">
        <v>21736</v>
      </c>
      <c r="C75" s="269">
        <v>0</v>
      </c>
      <c r="D75" s="269">
        <v>19</v>
      </c>
      <c r="E75" s="269">
        <v>0</v>
      </c>
      <c r="F75" s="269">
        <v>0</v>
      </c>
      <c r="G75" s="269">
        <v>301</v>
      </c>
      <c r="H75" s="269">
        <v>20508</v>
      </c>
      <c r="I75" s="269" t="str">
        <f t="shared" si="2"/>
        <v>הצפון</v>
      </c>
      <c r="J75" s="269">
        <f t="shared" si="3"/>
        <v>908</v>
      </c>
    </row>
    <row r="76" spans="1:10">
      <c r="A76" t="s">
        <v>406</v>
      </c>
      <c r="B76" s="269">
        <v>94931.823554034403</v>
      </c>
      <c r="C76" s="269">
        <v>0</v>
      </c>
      <c r="D76" s="269">
        <v>5013</v>
      </c>
      <c r="E76" s="269">
        <v>0</v>
      </c>
      <c r="F76" s="269">
        <v>0</v>
      </c>
      <c r="G76" s="269">
        <v>0</v>
      </c>
      <c r="H76" s="269">
        <v>90792</v>
      </c>
      <c r="I76" s="269" t="str">
        <f t="shared" si="2"/>
        <v>המרכז</v>
      </c>
      <c r="J76" s="269">
        <f t="shared" si="3"/>
        <v>-873.17644596559694</v>
      </c>
    </row>
    <row r="77" spans="1:10">
      <c r="A77" t="s">
        <v>476</v>
      </c>
      <c r="B77" s="269">
        <v>22106.13</v>
      </c>
      <c r="C77" s="269">
        <v>0</v>
      </c>
      <c r="D77" s="269">
        <v>0</v>
      </c>
      <c r="E77" s="269">
        <v>0</v>
      </c>
      <c r="F77" s="269">
        <v>0</v>
      </c>
      <c r="G77" s="269">
        <v>2708</v>
      </c>
      <c r="H77" s="269">
        <v>18524</v>
      </c>
      <c r="I77" s="269" t="str">
        <f t="shared" si="2"/>
        <v>הדרום</v>
      </c>
      <c r="J77" s="269">
        <f t="shared" si="3"/>
        <v>874.13000000000102</v>
      </c>
    </row>
    <row r="78" spans="1:10">
      <c r="A78" t="s">
        <v>302</v>
      </c>
      <c r="B78" s="269">
        <v>447.671999999999</v>
      </c>
      <c r="C78" s="269">
        <v>0</v>
      </c>
      <c r="D78" s="269">
        <v>3</v>
      </c>
      <c r="E78" s="269">
        <v>0</v>
      </c>
      <c r="F78" s="269">
        <v>0</v>
      </c>
      <c r="G78" s="269">
        <v>0</v>
      </c>
      <c r="H78" s="269">
        <v>398</v>
      </c>
      <c r="I78" s="269" t="str">
        <f t="shared" si="2"/>
        <v>אזור יהודה והשומרון</v>
      </c>
      <c r="J78" s="269">
        <f t="shared" si="3"/>
        <v>46.671999999999002</v>
      </c>
    </row>
    <row r="79" spans="1:10">
      <c r="A79" t="s">
        <v>477</v>
      </c>
      <c r="B79" s="269">
        <v>6556</v>
      </c>
      <c r="C79" s="269">
        <v>0</v>
      </c>
      <c r="D79" s="269">
        <v>2</v>
      </c>
      <c r="E79" s="269">
        <v>0</v>
      </c>
      <c r="F79" s="269">
        <v>0</v>
      </c>
      <c r="G79" s="269">
        <v>0</v>
      </c>
      <c r="H79" s="269">
        <v>5713</v>
      </c>
      <c r="I79" s="269" t="str">
        <f t="shared" si="2"/>
        <v>אזור יהודה והשומרון</v>
      </c>
      <c r="J79" s="269">
        <f t="shared" si="3"/>
        <v>841</v>
      </c>
    </row>
    <row r="80" spans="1:10">
      <c r="A80" t="s">
        <v>407</v>
      </c>
      <c r="B80" s="269">
        <v>353198.94</v>
      </c>
      <c r="C80" s="269">
        <v>0</v>
      </c>
      <c r="D80" s="269">
        <v>10717</v>
      </c>
      <c r="E80" s="269">
        <v>0</v>
      </c>
      <c r="F80" s="269">
        <v>6436</v>
      </c>
      <c r="G80" s="269">
        <v>7087</v>
      </c>
      <c r="H80" s="269">
        <v>301134</v>
      </c>
      <c r="I80" s="269" t="str">
        <f t="shared" si="2"/>
        <v>תל אביב</v>
      </c>
      <c r="J80" s="269">
        <f t="shared" si="3"/>
        <v>27824.940000000002</v>
      </c>
    </row>
    <row r="81" spans="1:10">
      <c r="A81" t="s">
        <v>478</v>
      </c>
      <c r="B81" s="269">
        <v>13873</v>
      </c>
      <c r="C81" s="269">
        <v>0</v>
      </c>
      <c r="D81" s="269">
        <v>573</v>
      </c>
      <c r="E81" s="269">
        <v>0</v>
      </c>
      <c r="F81" s="269">
        <v>0</v>
      </c>
      <c r="G81" s="269">
        <v>0</v>
      </c>
      <c r="H81" s="269">
        <v>12617</v>
      </c>
      <c r="I81" s="269" t="str">
        <f t="shared" si="2"/>
        <v>חיפה</v>
      </c>
      <c r="J81" s="269">
        <f t="shared" si="3"/>
        <v>683</v>
      </c>
    </row>
    <row r="82" spans="1:10">
      <c r="A82" t="s">
        <v>303</v>
      </c>
      <c r="B82" s="269">
        <v>24932.018</v>
      </c>
      <c r="C82" s="269">
        <v>539</v>
      </c>
      <c r="D82" s="269">
        <v>34</v>
      </c>
      <c r="E82" s="269">
        <v>0</v>
      </c>
      <c r="F82" s="269">
        <v>0</v>
      </c>
      <c r="G82" s="269">
        <v>2052</v>
      </c>
      <c r="H82" s="269">
        <v>20139</v>
      </c>
      <c r="I82" s="269" t="str">
        <f t="shared" si="2"/>
        <v>חיפה</v>
      </c>
      <c r="J82" s="269">
        <f t="shared" si="3"/>
        <v>2168.018</v>
      </c>
    </row>
    <row r="83" spans="1:10">
      <c r="A83" t="s">
        <v>304</v>
      </c>
      <c r="B83" s="269">
        <v>767</v>
      </c>
      <c r="C83" s="269">
        <v>0</v>
      </c>
      <c r="D83" s="269">
        <v>53</v>
      </c>
      <c r="E83" s="269">
        <v>0</v>
      </c>
      <c r="F83" s="269">
        <v>0</v>
      </c>
      <c r="G83" s="269">
        <v>0</v>
      </c>
      <c r="H83" s="269">
        <v>293</v>
      </c>
      <c r="I83" s="269" t="str">
        <f t="shared" si="2"/>
        <v>המרכז</v>
      </c>
      <c r="J83" s="269">
        <f t="shared" si="3"/>
        <v>421</v>
      </c>
    </row>
    <row r="84" spans="1:10">
      <c r="A84" t="s">
        <v>305</v>
      </c>
      <c r="B84" s="269">
        <v>1174.692</v>
      </c>
      <c r="C84" s="269">
        <v>0</v>
      </c>
      <c r="D84" s="269">
        <v>4</v>
      </c>
      <c r="E84" s="269">
        <v>0</v>
      </c>
      <c r="F84" s="269">
        <v>0</v>
      </c>
      <c r="G84" s="269">
        <v>19</v>
      </c>
      <c r="H84" s="269">
        <v>1195</v>
      </c>
      <c r="I84" s="269" t="str">
        <f t="shared" si="2"/>
        <v>הצפון</v>
      </c>
      <c r="J84" s="269">
        <f t="shared" si="3"/>
        <v>-43.307999999999993</v>
      </c>
    </row>
    <row r="85" spans="1:10">
      <c r="A85" t="s">
        <v>479</v>
      </c>
      <c r="B85" s="269">
        <v>57791</v>
      </c>
      <c r="C85" s="269">
        <v>0</v>
      </c>
      <c r="D85" s="269">
        <v>18619</v>
      </c>
      <c r="E85" s="269">
        <v>0</v>
      </c>
      <c r="F85" s="269">
        <v>0</v>
      </c>
      <c r="G85" s="269">
        <v>0</v>
      </c>
      <c r="H85" s="269">
        <v>22432</v>
      </c>
      <c r="I85" s="269" t="str">
        <f t="shared" si="2"/>
        <v>הדרום</v>
      </c>
      <c r="J85" s="269">
        <f t="shared" si="3"/>
        <v>16740</v>
      </c>
    </row>
    <row r="86" spans="1:10">
      <c r="A86" t="s">
        <v>480</v>
      </c>
      <c r="B86" s="269">
        <v>25964</v>
      </c>
      <c r="C86" s="269">
        <v>0</v>
      </c>
      <c r="D86" s="269">
        <v>449</v>
      </c>
      <c r="E86" s="269">
        <v>0</v>
      </c>
      <c r="F86" s="269">
        <v>0</v>
      </c>
      <c r="G86" s="269">
        <v>0</v>
      </c>
      <c r="H86" s="269">
        <v>21452</v>
      </c>
      <c r="I86" s="269" t="str">
        <f t="shared" si="2"/>
        <v>המרכז</v>
      </c>
      <c r="J86" s="269">
        <f t="shared" si="3"/>
        <v>4063</v>
      </c>
    </row>
    <row r="87" spans="1:10">
      <c r="A87" t="s">
        <v>481</v>
      </c>
      <c r="B87" s="269">
        <v>95821</v>
      </c>
      <c r="C87" s="269">
        <v>4</v>
      </c>
      <c r="D87" s="269">
        <v>2098</v>
      </c>
      <c r="E87" s="269">
        <v>0</v>
      </c>
      <c r="F87" s="269">
        <v>0</v>
      </c>
      <c r="G87" s="269">
        <v>840</v>
      </c>
      <c r="H87" s="269">
        <v>90682</v>
      </c>
      <c r="I87" s="269" t="str">
        <f t="shared" si="2"/>
        <v>המרכז</v>
      </c>
      <c r="J87" s="269">
        <f t="shared" si="3"/>
        <v>2197</v>
      </c>
    </row>
    <row r="88" spans="1:10">
      <c r="A88" t="s">
        <v>408</v>
      </c>
      <c r="B88" s="269">
        <v>227970</v>
      </c>
      <c r="C88" s="269">
        <v>0</v>
      </c>
      <c r="D88" s="269">
        <v>351</v>
      </c>
      <c r="E88" s="269">
        <v>0</v>
      </c>
      <c r="F88" s="269">
        <v>8977</v>
      </c>
      <c r="G88" s="269">
        <v>6439</v>
      </c>
      <c r="H88" s="269">
        <v>196024</v>
      </c>
      <c r="I88" s="269" t="str">
        <f t="shared" si="2"/>
        <v>חיפה</v>
      </c>
      <c r="J88" s="269">
        <f t="shared" si="3"/>
        <v>16179</v>
      </c>
    </row>
    <row r="89" spans="1:10">
      <c r="A89" t="s">
        <v>409</v>
      </c>
      <c r="B89" s="269">
        <v>345382.408</v>
      </c>
      <c r="C89" s="269">
        <v>19</v>
      </c>
      <c r="D89" s="269">
        <v>19615</v>
      </c>
      <c r="E89" s="269">
        <v>0</v>
      </c>
      <c r="F89" s="269">
        <v>6056</v>
      </c>
      <c r="G89" s="269">
        <v>6057</v>
      </c>
      <c r="H89" s="269">
        <v>287845</v>
      </c>
      <c r="I89" s="269" t="str">
        <f t="shared" si="2"/>
        <v>תל אביב</v>
      </c>
      <c r="J89" s="269">
        <f t="shared" si="3"/>
        <v>25790.407999999996</v>
      </c>
    </row>
    <row r="90" spans="1:10">
      <c r="A90" t="s">
        <v>482</v>
      </c>
      <c r="B90" s="269">
        <v>28344</v>
      </c>
      <c r="C90" s="269">
        <v>0</v>
      </c>
      <c r="D90" s="269">
        <v>1902</v>
      </c>
      <c r="E90" s="269">
        <v>0</v>
      </c>
      <c r="F90" s="269">
        <v>0</v>
      </c>
      <c r="G90" s="269">
        <v>500</v>
      </c>
      <c r="H90" s="269">
        <v>23892</v>
      </c>
      <c r="I90" s="269" t="str">
        <f t="shared" si="2"/>
        <v>הדרום</v>
      </c>
      <c r="J90" s="269">
        <f t="shared" si="3"/>
        <v>2050</v>
      </c>
    </row>
    <row r="91" spans="1:10">
      <c r="A91" t="s">
        <v>483</v>
      </c>
      <c r="B91" s="269">
        <v>39487.663999999997</v>
      </c>
      <c r="C91" s="269">
        <v>17</v>
      </c>
      <c r="D91" s="269">
        <v>3445</v>
      </c>
      <c r="E91" s="269">
        <v>0</v>
      </c>
      <c r="F91" s="269">
        <v>1404</v>
      </c>
      <c r="G91" s="269">
        <v>778</v>
      </c>
      <c r="H91" s="269">
        <v>32924</v>
      </c>
      <c r="I91" s="269" t="str">
        <f t="shared" si="2"/>
        <v>חיפה</v>
      </c>
      <c r="J91" s="269">
        <f t="shared" si="3"/>
        <v>919.66399999999703</v>
      </c>
    </row>
    <row r="92" spans="1:10">
      <c r="A92" t="s">
        <v>484</v>
      </c>
      <c r="B92" s="269">
        <v>45408</v>
      </c>
      <c r="C92" s="269">
        <v>0</v>
      </c>
      <c r="D92" s="269">
        <v>558</v>
      </c>
      <c r="E92" s="269">
        <v>0</v>
      </c>
      <c r="F92" s="269">
        <v>0</v>
      </c>
      <c r="G92" s="269">
        <v>5873</v>
      </c>
      <c r="H92" s="269">
        <v>35588</v>
      </c>
      <c r="I92" s="269" t="str">
        <f t="shared" si="2"/>
        <v>המרכז</v>
      </c>
      <c r="J92" s="269">
        <f t="shared" si="3"/>
        <v>3389</v>
      </c>
    </row>
    <row r="93" spans="1:10">
      <c r="A93" t="s">
        <v>306</v>
      </c>
      <c r="B93" s="269">
        <v>1556.1130000000001</v>
      </c>
      <c r="C93" s="269">
        <v>0</v>
      </c>
      <c r="D93" s="269">
        <v>0</v>
      </c>
      <c r="E93" s="269">
        <v>0</v>
      </c>
      <c r="F93" s="269">
        <v>0</v>
      </c>
      <c r="G93" s="269">
        <v>0</v>
      </c>
      <c r="H93" s="269">
        <v>1217</v>
      </c>
      <c r="I93" s="269" t="str">
        <f t="shared" si="2"/>
        <v>הדרום</v>
      </c>
      <c r="J93" s="269">
        <f t="shared" si="3"/>
        <v>339.11300000000006</v>
      </c>
    </row>
    <row r="94" spans="1:10">
      <c r="A94" t="s">
        <v>307</v>
      </c>
      <c r="B94" s="269">
        <v>1372.558</v>
      </c>
      <c r="C94" s="269">
        <v>0</v>
      </c>
      <c r="D94" s="269">
        <v>0</v>
      </c>
      <c r="E94" s="269">
        <v>0</v>
      </c>
      <c r="F94" s="269">
        <v>0</v>
      </c>
      <c r="G94" s="269">
        <v>0</v>
      </c>
      <c r="H94" s="269">
        <v>1146</v>
      </c>
      <c r="I94" s="269" t="str">
        <f t="shared" si="2"/>
        <v>הצפון</v>
      </c>
      <c r="J94" s="269">
        <f t="shared" si="3"/>
        <v>226.55799999999999</v>
      </c>
    </row>
    <row r="95" spans="1:10">
      <c r="A95" t="s">
        <v>244</v>
      </c>
      <c r="B95" s="269">
        <v>875405</v>
      </c>
      <c r="C95" s="269">
        <v>459</v>
      </c>
      <c r="D95" s="269">
        <v>13307</v>
      </c>
      <c r="E95" s="269">
        <v>0</v>
      </c>
      <c r="F95" s="269">
        <v>0</v>
      </c>
      <c r="G95" s="269">
        <v>0</v>
      </c>
      <c r="H95" s="269">
        <v>698069</v>
      </c>
      <c r="I95" s="269" t="str">
        <f t="shared" si="2"/>
        <v>חיפה</v>
      </c>
      <c r="J95" s="269">
        <f t="shared" si="3"/>
        <v>163570</v>
      </c>
    </row>
    <row r="96" spans="1:10">
      <c r="A96" t="s">
        <v>308</v>
      </c>
      <c r="B96" s="269">
        <v>12928.632</v>
      </c>
      <c r="C96" s="269">
        <v>0</v>
      </c>
      <c r="D96" s="269">
        <v>254</v>
      </c>
      <c r="E96" s="269">
        <v>0</v>
      </c>
      <c r="F96" s="269">
        <v>0</v>
      </c>
      <c r="G96" s="269">
        <v>598</v>
      </c>
      <c r="H96" s="269">
        <v>9185</v>
      </c>
      <c r="I96" s="269" t="str">
        <f t="shared" si="2"/>
        <v>הצפון</v>
      </c>
      <c r="J96" s="269">
        <f t="shared" si="3"/>
        <v>2891.6319999999996</v>
      </c>
    </row>
    <row r="97" spans="1:10">
      <c r="A97" t="s">
        <v>517</v>
      </c>
      <c r="B97" s="269">
        <v>1025.1369999999999</v>
      </c>
      <c r="C97" s="269">
        <v>0</v>
      </c>
      <c r="D97" s="269">
        <v>0</v>
      </c>
      <c r="E97" s="269">
        <v>0</v>
      </c>
      <c r="F97" s="269">
        <v>0</v>
      </c>
      <c r="G97" s="269">
        <v>0</v>
      </c>
      <c r="H97" s="269">
        <v>900</v>
      </c>
      <c r="I97" s="269" t="str">
        <f t="shared" si="2"/>
        <v>חיפה</v>
      </c>
      <c r="J97" s="269">
        <f t="shared" si="3"/>
        <v>125.13699999999994</v>
      </c>
    </row>
    <row r="98" spans="1:10">
      <c r="A98" t="s">
        <v>410</v>
      </c>
      <c r="B98" s="269">
        <v>82974</v>
      </c>
      <c r="C98" s="269">
        <v>0</v>
      </c>
      <c r="D98" s="269">
        <v>13923</v>
      </c>
      <c r="E98" s="269">
        <v>0</v>
      </c>
      <c r="F98" s="269">
        <v>0</v>
      </c>
      <c r="G98" s="269">
        <v>2545</v>
      </c>
      <c r="H98" s="269">
        <v>79510</v>
      </c>
      <c r="I98" s="269" t="str">
        <f t="shared" si="2"/>
        <v>הצפון</v>
      </c>
      <c r="J98" s="269">
        <f t="shared" si="3"/>
        <v>-13004</v>
      </c>
    </row>
    <row r="99" spans="1:10">
      <c r="A99" t="s">
        <v>309</v>
      </c>
      <c r="B99" s="269">
        <v>356.414999999999</v>
      </c>
      <c r="C99" s="269">
        <v>0</v>
      </c>
      <c r="D99" s="269">
        <v>15</v>
      </c>
      <c r="E99" s="269">
        <v>0</v>
      </c>
      <c r="F99" s="269">
        <v>0</v>
      </c>
      <c r="G99" s="269">
        <v>0</v>
      </c>
      <c r="H99" s="269">
        <v>235</v>
      </c>
      <c r="I99" s="269" t="str">
        <f t="shared" si="2"/>
        <v>הצפון</v>
      </c>
      <c r="J99" s="269">
        <f t="shared" si="3"/>
        <v>106.414999999999</v>
      </c>
    </row>
    <row r="100" spans="1:10">
      <c r="A100" t="s">
        <v>310</v>
      </c>
      <c r="B100" s="269">
        <v>6653</v>
      </c>
      <c r="C100" s="269">
        <v>0</v>
      </c>
      <c r="D100" s="269">
        <v>0</v>
      </c>
      <c r="E100" s="269">
        <v>0</v>
      </c>
      <c r="F100" s="269">
        <v>594</v>
      </c>
      <c r="G100" s="269">
        <v>0</v>
      </c>
      <c r="H100" s="269">
        <v>6590</v>
      </c>
      <c r="I100" s="269" t="str">
        <f t="shared" si="2"/>
        <v>הצפון</v>
      </c>
      <c r="J100" s="269">
        <f t="shared" si="3"/>
        <v>-531</v>
      </c>
    </row>
    <row r="101" spans="1:10">
      <c r="A101" t="s">
        <v>522</v>
      </c>
      <c r="B101" s="269">
        <v>11777.37</v>
      </c>
      <c r="C101" s="269">
        <v>215</v>
      </c>
      <c r="D101" s="269">
        <v>2241</v>
      </c>
      <c r="E101" s="269">
        <v>0</v>
      </c>
      <c r="F101" s="269">
        <v>7627</v>
      </c>
      <c r="G101" s="269">
        <v>1874</v>
      </c>
      <c r="H101" s="269">
        <v>7046</v>
      </c>
      <c r="I101" s="269" t="str">
        <f t="shared" si="2"/>
        <v>המרכז</v>
      </c>
      <c r="J101" s="269">
        <f t="shared" si="3"/>
        <v>-7225.6299999999992</v>
      </c>
    </row>
    <row r="102" spans="1:10">
      <c r="A102" t="s">
        <v>411</v>
      </c>
      <c r="B102" s="269">
        <v>9267.1669999999904</v>
      </c>
      <c r="C102" s="269">
        <v>0</v>
      </c>
      <c r="D102" s="269">
        <v>22</v>
      </c>
      <c r="E102" s="269">
        <v>0</v>
      </c>
      <c r="F102" s="269">
        <v>0</v>
      </c>
      <c r="G102" s="269">
        <v>131</v>
      </c>
      <c r="H102" s="269">
        <v>6694</v>
      </c>
      <c r="I102" s="269" t="str">
        <f t="shared" si="2"/>
        <v>המרכז</v>
      </c>
      <c r="J102" s="269">
        <f t="shared" si="3"/>
        <v>2420.1669999999904</v>
      </c>
    </row>
    <row r="103" spans="1:10">
      <c r="A103" t="s">
        <v>412</v>
      </c>
      <c r="B103" s="269">
        <v>79670</v>
      </c>
      <c r="C103" s="269">
        <v>0</v>
      </c>
      <c r="D103" s="269">
        <v>0</v>
      </c>
      <c r="E103" s="269">
        <v>0</v>
      </c>
      <c r="F103" s="269">
        <v>0</v>
      </c>
      <c r="G103" s="269">
        <v>13517</v>
      </c>
      <c r="H103" s="269">
        <v>49716</v>
      </c>
      <c r="I103" s="269" t="str">
        <f t="shared" si="2"/>
        <v>חיפה</v>
      </c>
      <c r="J103" s="269">
        <f t="shared" si="3"/>
        <v>16437</v>
      </c>
    </row>
    <row r="104" spans="1:10">
      <c r="A104" t="s">
        <v>413</v>
      </c>
      <c r="B104" s="269">
        <v>19938</v>
      </c>
      <c r="C104" s="269">
        <v>0</v>
      </c>
      <c r="D104" s="269">
        <v>654</v>
      </c>
      <c r="E104" s="269">
        <v>0</v>
      </c>
      <c r="F104" s="269">
        <v>0</v>
      </c>
      <c r="G104" s="269">
        <v>0</v>
      </c>
      <c r="H104" s="269">
        <v>9648</v>
      </c>
      <c r="I104" s="269" t="str">
        <f t="shared" si="2"/>
        <v>הצפון</v>
      </c>
      <c r="J104" s="269">
        <f t="shared" si="3"/>
        <v>9636</v>
      </c>
    </row>
    <row r="105" spans="1:10">
      <c r="A105" t="s">
        <v>311</v>
      </c>
      <c r="B105" s="269">
        <v>1036.26</v>
      </c>
      <c r="C105" s="269">
        <v>0</v>
      </c>
      <c r="D105" s="269">
        <v>0</v>
      </c>
      <c r="E105" s="269">
        <v>0</v>
      </c>
      <c r="F105" s="269">
        <v>0</v>
      </c>
      <c r="G105" s="269">
        <v>0</v>
      </c>
      <c r="H105" s="269">
        <v>584</v>
      </c>
      <c r="I105" s="269" t="str">
        <f t="shared" si="2"/>
        <v>הצפון</v>
      </c>
      <c r="J105" s="269">
        <f t="shared" si="3"/>
        <v>452.26</v>
      </c>
    </row>
    <row r="106" spans="1:10">
      <c r="A106" t="s">
        <v>312</v>
      </c>
      <c r="B106" s="269">
        <v>2326.864</v>
      </c>
      <c r="C106" s="269">
        <v>0</v>
      </c>
      <c r="D106" s="269">
        <v>0</v>
      </c>
      <c r="E106" s="269">
        <v>0</v>
      </c>
      <c r="F106" s="269">
        <v>0</v>
      </c>
      <c r="G106" s="269">
        <v>0</v>
      </c>
      <c r="H106" s="269">
        <v>1637</v>
      </c>
      <c r="I106" s="269" t="str">
        <f t="shared" si="2"/>
        <v>הצפון</v>
      </c>
      <c r="J106" s="269">
        <f t="shared" si="3"/>
        <v>689.86400000000003</v>
      </c>
    </row>
    <row r="107" spans="1:10">
      <c r="A107" t="s">
        <v>414</v>
      </c>
      <c r="B107" s="269">
        <v>114526</v>
      </c>
      <c r="C107" s="269">
        <v>1</v>
      </c>
      <c r="D107" s="269">
        <v>7</v>
      </c>
      <c r="E107" s="269">
        <v>0</v>
      </c>
      <c r="F107" s="269">
        <v>42</v>
      </c>
      <c r="G107" s="269">
        <v>4424</v>
      </c>
      <c r="H107" s="269">
        <v>102964</v>
      </c>
      <c r="I107" s="269" t="str">
        <f t="shared" si="2"/>
        <v>המרכז</v>
      </c>
      <c r="J107" s="269">
        <f t="shared" si="3"/>
        <v>7088</v>
      </c>
    </row>
    <row r="108" spans="1:10">
      <c r="A108" t="s">
        <v>415</v>
      </c>
      <c r="B108" s="269">
        <v>67619</v>
      </c>
      <c r="C108" s="269">
        <v>0</v>
      </c>
      <c r="D108" s="269">
        <v>1994</v>
      </c>
      <c r="E108" s="269">
        <v>0</v>
      </c>
      <c r="F108" s="269">
        <v>1857</v>
      </c>
      <c r="G108" s="269">
        <v>0</v>
      </c>
      <c r="H108" s="269">
        <v>56918</v>
      </c>
      <c r="I108" s="269" t="str">
        <f t="shared" si="2"/>
        <v>המרכז</v>
      </c>
      <c r="J108" s="269">
        <f t="shared" si="3"/>
        <v>6850</v>
      </c>
    </row>
    <row r="109" spans="1:10">
      <c r="A109" t="s">
        <v>485</v>
      </c>
      <c r="B109" s="269">
        <v>21873.37</v>
      </c>
      <c r="C109" s="269">
        <v>0</v>
      </c>
      <c r="D109" s="269">
        <v>7</v>
      </c>
      <c r="E109" s="269">
        <v>0</v>
      </c>
      <c r="F109" s="269">
        <v>32</v>
      </c>
      <c r="G109" s="269">
        <v>1565</v>
      </c>
      <c r="H109" s="269">
        <v>20260</v>
      </c>
      <c r="I109" s="269" t="str">
        <f t="shared" si="2"/>
        <v>הדרום</v>
      </c>
      <c r="J109" s="269">
        <f t="shared" si="3"/>
        <v>9.3699999999989814</v>
      </c>
    </row>
    <row r="110" spans="1:10">
      <c r="A110" t="s">
        <v>313</v>
      </c>
      <c r="B110" s="269">
        <v>2471</v>
      </c>
      <c r="C110" s="269">
        <v>0</v>
      </c>
      <c r="D110" s="269">
        <v>8</v>
      </c>
      <c r="E110" s="269">
        <v>0</v>
      </c>
      <c r="F110" s="269">
        <v>393</v>
      </c>
      <c r="G110" s="269">
        <v>2</v>
      </c>
      <c r="H110" s="269">
        <v>2167</v>
      </c>
      <c r="I110" s="269" t="str">
        <f t="shared" si="2"/>
        <v>הצפון</v>
      </c>
      <c r="J110" s="269">
        <f t="shared" si="3"/>
        <v>-99</v>
      </c>
    </row>
    <row r="111" spans="1:10">
      <c r="A111" t="s">
        <v>314</v>
      </c>
      <c r="B111" s="269">
        <v>4330</v>
      </c>
      <c r="C111" s="269">
        <v>0</v>
      </c>
      <c r="D111" s="269">
        <v>0</v>
      </c>
      <c r="E111" s="269">
        <v>0</v>
      </c>
      <c r="F111" s="269">
        <v>0</v>
      </c>
      <c r="G111" s="269">
        <v>0</v>
      </c>
      <c r="H111" s="269">
        <v>3612</v>
      </c>
      <c r="I111" s="269" t="str">
        <f t="shared" si="2"/>
        <v>הצפון</v>
      </c>
      <c r="J111" s="269">
        <f t="shared" si="3"/>
        <v>718</v>
      </c>
    </row>
    <row r="112" spans="1:10">
      <c r="A112" t="s">
        <v>416</v>
      </c>
      <c r="B112" s="269">
        <v>53817</v>
      </c>
      <c r="C112" s="269">
        <v>0</v>
      </c>
      <c r="D112" s="269">
        <v>1164</v>
      </c>
      <c r="E112" s="269">
        <v>0</v>
      </c>
      <c r="F112" s="269">
        <v>0</v>
      </c>
      <c r="G112" s="269">
        <v>660</v>
      </c>
      <c r="H112" s="269">
        <v>50757</v>
      </c>
      <c r="I112" s="269" t="str">
        <f t="shared" si="2"/>
        <v>הצפון</v>
      </c>
      <c r="J112" s="269">
        <f t="shared" si="3"/>
        <v>1236</v>
      </c>
    </row>
    <row r="113" spans="1:10">
      <c r="A113" t="s">
        <v>315</v>
      </c>
      <c r="B113" s="269">
        <v>16276</v>
      </c>
      <c r="C113" s="269">
        <v>0</v>
      </c>
      <c r="D113" s="269">
        <v>0</v>
      </c>
      <c r="E113" s="269">
        <v>0</v>
      </c>
      <c r="F113" s="269">
        <v>0</v>
      </c>
      <c r="G113" s="269">
        <v>356</v>
      </c>
      <c r="H113" s="269">
        <v>14954</v>
      </c>
      <c r="I113" s="269" t="str">
        <f t="shared" si="2"/>
        <v>הדרום</v>
      </c>
      <c r="J113" s="269">
        <f t="shared" si="3"/>
        <v>966</v>
      </c>
    </row>
    <row r="114" spans="1:10">
      <c r="A114" t="s">
        <v>246</v>
      </c>
      <c r="B114" s="269">
        <v>1728866</v>
      </c>
      <c r="C114" s="269">
        <v>59</v>
      </c>
      <c r="D114" s="269">
        <v>339450</v>
      </c>
      <c r="E114" s="269">
        <v>0</v>
      </c>
      <c r="F114" s="269">
        <v>159096</v>
      </c>
      <c r="G114" s="269">
        <v>0</v>
      </c>
      <c r="H114" s="269">
        <v>992602</v>
      </c>
      <c r="I114" s="269" t="str">
        <f t="shared" si="2"/>
        <v>ירושלים</v>
      </c>
      <c r="J114" s="269">
        <f t="shared" si="3"/>
        <v>237659</v>
      </c>
    </row>
    <row r="115" spans="1:10">
      <c r="A115" t="s">
        <v>316</v>
      </c>
      <c r="B115" s="269">
        <v>9962.5344000000005</v>
      </c>
      <c r="C115" s="269">
        <v>0</v>
      </c>
      <c r="D115" s="269">
        <v>0</v>
      </c>
      <c r="E115" s="269">
        <v>0</v>
      </c>
      <c r="F115" s="269">
        <v>0</v>
      </c>
      <c r="G115" s="269">
        <v>186</v>
      </c>
      <c r="H115" s="269">
        <v>8794</v>
      </c>
      <c r="I115" s="269" t="str">
        <f t="shared" si="2"/>
        <v>הצפון</v>
      </c>
      <c r="J115" s="269">
        <f t="shared" si="3"/>
        <v>982.53440000000046</v>
      </c>
    </row>
    <row r="116" spans="1:10">
      <c r="A116" t="s">
        <v>317</v>
      </c>
      <c r="B116" s="269">
        <v>2882.54</v>
      </c>
      <c r="C116" s="269">
        <v>166</v>
      </c>
      <c r="D116" s="269">
        <v>80</v>
      </c>
      <c r="E116" s="269">
        <v>0</v>
      </c>
      <c r="F116" s="269">
        <v>11</v>
      </c>
      <c r="G116" s="269">
        <v>33</v>
      </c>
      <c r="H116" s="269">
        <v>2208</v>
      </c>
      <c r="I116" s="269" t="str">
        <f t="shared" si="2"/>
        <v>הצפון</v>
      </c>
      <c r="J116" s="269">
        <f t="shared" si="3"/>
        <v>384.53999999999996</v>
      </c>
    </row>
    <row r="117" spans="1:10">
      <c r="A117" t="s">
        <v>318</v>
      </c>
      <c r="B117" s="269">
        <v>94.489999999999796</v>
      </c>
      <c r="C117" s="269">
        <v>0</v>
      </c>
      <c r="D117" s="269">
        <v>33</v>
      </c>
      <c r="E117" s="269">
        <v>0</v>
      </c>
      <c r="F117" s="269">
        <v>0</v>
      </c>
      <c r="G117" s="269">
        <v>0</v>
      </c>
      <c r="H117" s="269">
        <v>70</v>
      </c>
      <c r="I117" s="269" t="str">
        <f t="shared" si="2"/>
        <v>הצפון</v>
      </c>
      <c r="J117" s="269">
        <f t="shared" si="3"/>
        <v>-8.5100000000002041</v>
      </c>
    </row>
    <row r="118" spans="1:10">
      <c r="A118" t="s">
        <v>319</v>
      </c>
      <c r="B118" s="269">
        <v>12094.44</v>
      </c>
      <c r="C118" s="269">
        <v>0</v>
      </c>
      <c r="D118" s="269">
        <v>242</v>
      </c>
      <c r="E118" s="269">
        <v>0</v>
      </c>
      <c r="F118" s="269">
        <v>0</v>
      </c>
      <c r="G118" s="269">
        <v>438</v>
      </c>
      <c r="H118" s="269">
        <v>10586</v>
      </c>
      <c r="I118" s="269" t="str">
        <f t="shared" si="2"/>
        <v>המרכז</v>
      </c>
      <c r="J118" s="269">
        <f t="shared" si="3"/>
        <v>828.44000000000051</v>
      </c>
    </row>
    <row r="119" spans="1:10">
      <c r="A119" t="s">
        <v>320</v>
      </c>
      <c r="B119" s="269">
        <v>2359.547</v>
      </c>
      <c r="C119" s="269">
        <v>0</v>
      </c>
      <c r="D119" s="269">
        <v>0</v>
      </c>
      <c r="E119" s="269">
        <v>0</v>
      </c>
      <c r="F119" s="269">
        <v>151</v>
      </c>
      <c r="G119" s="269">
        <v>87</v>
      </c>
      <c r="H119" s="269">
        <v>1964</v>
      </c>
      <c r="I119" s="269" t="str">
        <f t="shared" si="2"/>
        <v>הדרום</v>
      </c>
      <c r="J119" s="269">
        <f t="shared" si="3"/>
        <v>157.54700000000003</v>
      </c>
    </row>
    <row r="120" spans="1:10">
      <c r="A120" t="s">
        <v>321</v>
      </c>
      <c r="B120" s="269">
        <v>1109</v>
      </c>
      <c r="C120" s="269">
        <v>0</v>
      </c>
      <c r="D120" s="269">
        <v>207</v>
      </c>
      <c r="E120" s="269">
        <v>0</v>
      </c>
      <c r="F120" s="269">
        <v>0</v>
      </c>
      <c r="G120" s="269">
        <v>0</v>
      </c>
      <c r="H120" s="269">
        <v>573</v>
      </c>
      <c r="I120" s="269" t="str">
        <f t="shared" si="2"/>
        <v>הצפון</v>
      </c>
      <c r="J120" s="269">
        <f t="shared" si="3"/>
        <v>329</v>
      </c>
    </row>
    <row r="121" spans="1:10">
      <c r="A121" t="s">
        <v>322</v>
      </c>
      <c r="B121" s="269">
        <v>84</v>
      </c>
      <c r="C121" s="269">
        <v>0</v>
      </c>
      <c r="D121" s="269">
        <v>26</v>
      </c>
      <c r="E121" s="269">
        <v>0</v>
      </c>
      <c r="F121" s="269">
        <v>0</v>
      </c>
      <c r="G121" s="269">
        <v>11</v>
      </c>
      <c r="H121" s="269">
        <v>30</v>
      </c>
      <c r="I121" s="269" t="str">
        <f t="shared" si="2"/>
        <v>הצפון</v>
      </c>
      <c r="J121" s="269">
        <f t="shared" si="3"/>
        <v>17</v>
      </c>
    </row>
    <row r="122" spans="1:10">
      <c r="A122" t="s">
        <v>323</v>
      </c>
      <c r="B122" s="269">
        <v>433.14920000000001</v>
      </c>
      <c r="C122" s="269">
        <v>0</v>
      </c>
      <c r="D122" s="269">
        <v>0</v>
      </c>
      <c r="E122" s="269">
        <v>0</v>
      </c>
      <c r="F122" s="269">
        <v>0</v>
      </c>
      <c r="G122" s="269">
        <v>0</v>
      </c>
      <c r="H122" s="269">
        <v>294</v>
      </c>
      <c r="I122" s="269" t="str">
        <f t="shared" si="2"/>
        <v>המרכז</v>
      </c>
      <c r="J122" s="269">
        <f t="shared" si="3"/>
        <v>139.14920000000001</v>
      </c>
    </row>
    <row r="123" spans="1:10">
      <c r="A123" t="s">
        <v>324</v>
      </c>
      <c r="B123" s="269">
        <v>1215</v>
      </c>
      <c r="C123" s="269">
        <v>0</v>
      </c>
      <c r="D123" s="269">
        <v>0</v>
      </c>
      <c r="E123" s="269">
        <v>0</v>
      </c>
      <c r="F123" s="269">
        <v>0</v>
      </c>
      <c r="G123" s="269">
        <v>0</v>
      </c>
      <c r="H123" s="269">
        <v>1099</v>
      </c>
      <c r="I123" s="269" t="str">
        <f t="shared" si="2"/>
        <v>הצפון</v>
      </c>
      <c r="J123" s="269">
        <f t="shared" si="3"/>
        <v>116</v>
      </c>
    </row>
    <row r="124" spans="1:10">
      <c r="A124" t="s">
        <v>325</v>
      </c>
      <c r="B124" s="269">
        <v>6713</v>
      </c>
      <c r="C124" s="269">
        <v>0</v>
      </c>
      <c r="D124" s="269">
        <v>0</v>
      </c>
      <c r="E124" s="269">
        <v>0</v>
      </c>
      <c r="F124" s="269">
        <v>0</v>
      </c>
      <c r="G124" s="269">
        <v>0</v>
      </c>
      <c r="H124" s="269">
        <v>4537</v>
      </c>
      <c r="I124" s="269" t="str">
        <f t="shared" si="2"/>
        <v>הצפון</v>
      </c>
      <c r="J124" s="269">
        <f t="shared" si="3"/>
        <v>2176</v>
      </c>
    </row>
    <row r="125" spans="1:10">
      <c r="A125" t="s">
        <v>417</v>
      </c>
      <c r="B125" s="269">
        <v>9132</v>
      </c>
      <c r="C125" s="269">
        <v>0</v>
      </c>
      <c r="D125" s="269">
        <v>212</v>
      </c>
      <c r="E125" s="269">
        <v>0</v>
      </c>
      <c r="F125" s="269">
        <v>0</v>
      </c>
      <c r="G125" s="269">
        <v>452</v>
      </c>
      <c r="H125" s="269">
        <v>6550</v>
      </c>
      <c r="I125" s="269" t="str">
        <f t="shared" si="2"/>
        <v>המרכז</v>
      </c>
      <c r="J125" s="269">
        <f t="shared" si="3"/>
        <v>1918</v>
      </c>
    </row>
    <row r="126" spans="1:10">
      <c r="A126" t="s">
        <v>326</v>
      </c>
      <c r="B126" s="269">
        <v>576.74099999999999</v>
      </c>
      <c r="C126" s="269">
        <v>0</v>
      </c>
      <c r="D126" s="269">
        <v>0</v>
      </c>
      <c r="E126" s="269">
        <v>0</v>
      </c>
      <c r="F126" s="269">
        <v>0</v>
      </c>
      <c r="G126" s="269">
        <v>0</v>
      </c>
      <c r="H126" s="269">
        <v>363</v>
      </c>
      <c r="I126" s="269" t="str">
        <f t="shared" si="2"/>
        <v>הצפון</v>
      </c>
      <c r="J126" s="269">
        <f t="shared" si="3"/>
        <v>213.74099999999999</v>
      </c>
    </row>
    <row r="127" spans="1:10">
      <c r="A127" t="s">
        <v>327</v>
      </c>
      <c r="B127" s="269">
        <v>8793.2999999999993</v>
      </c>
      <c r="C127" s="269">
        <v>0</v>
      </c>
      <c r="D127" s="269">
        <v>366</v>
      </c>
      <c r="E127" s="269">
        <v>0</v>
      </c>
      <c r="F127" s="269">
        <v>4</v>
      </c>
      <c r="G127" s="269">
        <v>287</v>
      </c>
      <c r="H127" s="269">
        <v>6093</v>
      </c>
      <c r="I127" s="269" t="str">
        <f t="shared" si="2"/>
        <v>הצפון</v>
      </c>
      <c r="J127" s="269">
        <f t="shared" si="3"/>
        <v>2043.2999999999993</v>
      </c>
    </row>
    <row r="128" spans="1:10">
      <c r="A128" t="s">
        <v>328</v>
      </c>
      <c r="B128" s="269">
        <v>3906.3</v>
      </c>
      <c r="C128" s="269">
        <v>0</v>
      </c>
      <c r="D128" s="269">
        <v>0</v>
      </c>
      <c r="E128" s="269">
        <v>0</v>
      </c>
      <c r="F128" s="269">
        <v>0</v>
      </c>
      <c r="G128" s="269">
        <v>0</v>
      </c>
      <c r="H128" s="269">
        <v>2138</v>
      </c>
      <c r="I128" s="269" t="str">
        <f t="shared" si="2"/>
        <v>הצפון</v>
      </c>
      <c r="J128" s="269">
        <f t="shared" si="3"/>
        <v>1768.3000000000002</v>
      </c>
    </row>
    <row r="129" spans="1:10">
      <c r="A129" t="s">
        <v>418</v>
      </c>
      <c r="B129" s="269">
        <v>175852</v>
      </c>
      <c r="C129" s="269">
        <v>11</v>
      </c>
      <c r="D129" s="269">
        <v>12072</v>
      </c>
      <c r="E129" s="269">
        <v>0</v>
      </c>
      <c r="F129" s="269">
        <v>0</v>
      </c>
      <c r="G129" s="269">
        <v>1369</v>
      </c>
      <c r="H129" s="269">
        <v>156456</v>
      </c>
      <c r="I129" s="269" t="str">
        <f t="shared" si="2"/>
        <v>המרכז</v>
      </c>
      <c r="J129" s="269">
        <f t="shared" si="3"/>
        <v>5944</v>
      </c>
    </row>
    <row r="130" spans="1:10">
      <c r="A130" t="s">
        <v>419</v>
      </c>
      <c r="B130" s="269">
        <v>36287</v>
      </c>
      <c r="C130" s="269">
        <v>0</v>
      </c>
      <c r="D130" s="269">
        <v>1755</v>
      </c>
      <c r="E130" s="269">
        <v>0</v>
      </c>
      <c r="F130" s="269">
        <v>0</v>
      </c>
      <c r="G130" s="269">
        <v>0</v>
      </c>
      <c r="H130" s="269">
        <v>23065</v>
      </c>
      <c r="I130" s="269" t="str">
        <f t="shared" ref="I130:I193" si="4">VLOOKUP($A130,מחוזות,3,FALSE())</f>
        <v>המרכז</v>
      </c>
      <c r="J130" s="269">
        <f t="shared" si="3"/>
        <v>11467</v>
      </c>
    </row>
    <row r="131" spans="1:10">
      <c r="A131" t="s">
        <v>329</v>
      </c>
      <c r="B131" s="269">
        <v>5226</v>
      </c>
      <c r="C131" s="269">
        <v>0</v>
      </c>
      <c r="D131" s="269">
        <v>146</v>
      </c>
      <c r="E131" s="269">
        <v>0</v>
      </c>
      <c r="F131" s="269">
        <v>0</v>
      </c>
      <c r="G131" s="269">
        <v>0</v>
      </c>
      <c r="H131" s="269">
        <v>3570</v>
      </c>
      <c r="I131" s="269" t="str">
        <f t="shared" si="4"/>
        <v>חיפה</v>
      </c>
      <c r="J131" s="269">
        <f t="shared" ref="J131:J194" si="5">B131-SUM(C131:H131)</f>
        <v>1510</v>
      </c>
    </row>
    <row r="132" spans="1:10">
      <c r="A132" t="s">
        <v>330</v>
      </c>
      <c r="B132" s="269">
        <v>4671.57</v>
      </c>
      <c r="C132" s="269">
        <v>44</v>
      </c>
      <c r="D132" s="269">
        <v>0</v>
      </c>
      <c r="E132" s="269">
        <v>0</v>
      </c>
      <c r="F132" s="269">
        <v>0</v>
      </c>
      <c r="G132" s="269">
        <v>0</v>
      </c>
      <c r="H132" s="269">
        <v>4120</v>
      </c>
      <c r="I132" s="269" t="str">
        <f t="shared" si="4"/>
        <v>תל אביב</v>
      </c>
      <c r="J132" s="269">
        <f t="shared" si="5"/>
        <v>507.56999999999971</v>
      </c>
    </row>
    <row r="133" spans="1:10">
      <c r="A133" t="s">
        <v>331</v>
      </c>
      <c r="B133" s="269">
        <v>4851.16</v>
      </c>
      <c r="C133" s="269">
        <v>0</v>
      </c>
      <c r="D133" s="269">
        <v>28</v>
      </c>
      <c r="E133" s="269">
        <v>0</v>
      </c>
      <c r="F133" s="269">
        <v>0</v>
      </c>
      <c r="G133" s="269">
        <v>0</v>
      </c>
      <c r="H133" s="269">
        <v>4784</v>
      </c>
      <c r="I133" s="269" t="str">
        <f t="shared" si="4"/>
        <v>הצפון</v>
      </c>
      <c r="J133" s="269">
        <f t="shared" si="5"/>
        <v>39.159999999999854</v>
      </c>
    </row>
    <row r="134" spans="1:10">
      <c r="A134" t="s">
        <v>420</v>
      </c>
      <c r="B134" s="269">
        <v>105574.69899999999</v>
      </c>
      <c r="C134" s="269">
        <v>59</v>
      </c>
      <c r="D134" s="269">
        <v>1217</v>
      </c>
      <c r="E134" s="269">
        <v>0</v>
      </c>
      <c r="F134" s="269">
        <v>82</v>
      </c>
      <c r="G134" s="269">
        <v>1268</v>
      </c>
      <c r="H134" s="269">
        <v>94471</v>
      </c>
      <c r="I134" s="269" t="str">
        <f t="shared" si="4"/>
        <v>הצפון</v>
      </c>
      <c r="J134" s="269">
        <f t="shared" si="5"/>
        <v>8477.6989999999932</v>
      </c>
    </row>
    <row r="135" spans="1:10">
      <c r="A135" t="s">
        <v>486</v>
      </c>
      <c r="B135" s="269">
        <v>33825.857000000004</v>
      </c>
      <c r="C135" s="269">
        <v>0</v>
      </c>
      <c r="D135" s="269">
        <v>0</v>
      </c>
      <c r="E135" s="269">
        <v>0</v>
      </c>
      <c r="F135" s="269">
        <v>0</v>
      </c>
      <c r="G135" s="269">
        <v>3276</v>
      </c>
      <c r="H135" s="269">
        <v>27511</v>
      </c>
      <c r="I135" s="269" t="str">
        <f t="shared" si="4"/>
        <v>המרכז</v>
      </c>
      <c r="J135" s="269">
        <f t="shared" si="5"/>
        <v>3038.8570000000036</v>
      </c>
    </row>
    <row r="136" spans="1:10">
      <c r="A136" t="s">
        <v>332</v>
      </c>
      <c r="B136" s="269">
        <v>1591.98</v>
      </c>
      <c r="C136" s="269">
        <v>0</v>
      </c>
      <c r="D136" s="269">
        <v>169</v>
      </c>
      <c r="E136" s="269">
        <v>0</v>
      </c>
      <c r="F136" s="269">
        <v>0</v>
      </c>
      <c r="G136" s="269">
        <v>0</v>
      </c>
      <c r="H136" s="269">
        <v>1410</v>
      </c>
      <c r="I136" s="269" t="str">
        <f t="shared" si="4"/>
        <v>הדרום</v>
      </c>
      <c r="J136" s="269">
        <f t="shared" si="5"/>
        <v>12.980000000000018</v>
      </c>
    </row>
    <row r="137" spans="1:10">
      <c r="A137" t="s">
        <v>421</v>
      </c>
      <c r="B137" s="269">
        <v>161671</v>
      </c>
      <c r="C137" s="269">
        <v>0</v>
      </c>
      <c r="D137" s="269">
        <v>2486</v>
      </c>
      <c r="E137" s="269">
        <v>0</v>
      </c>
      <c r="F137" s="269">
        <v>1812</v>
      </c>
      <c r="G137" s="269">
        <v>7677</v>
      </c>
      <c r="H137" s="269">
        <v>122717</v>
      </c>
      <c r="I137" s="269" t="str">
        <f t="shared" si="4"/>
        <v>המרכז</v>
      </c>
      <c r="J137" s="269">
        <f t="shared" si="5"/>
        <v>26979</v>
      </c>
    </row>
    <row r="138" spans="1:10">
      <c r="A138" t="s">
        <v>487</v>
      </c>
      <c r="B138" s="269">
        <v>12849.2</v>
      </c>
      <c r="C138" s="269">
        <v>0</v>
      </c>
      <c r="D138" s="269">
        <v>0</v>
      </c>
      <c r="E138" s="269">
        <v>0</v>
      </c>
      <c r="F138" s="269">
        <v>0</v>
      </c>
      <c r="G138" s="269">
        <v>4339</v>
      </c>
      <c r="H138" s="269">
        <v>7746</v>
      </c>
      <c r="I138" s="269" t="str">
        <f t="shared" si="4"/>
        <v>הדרום</v>
      </c>
      <c r="J138" s="269">
        <f t="shared" si="5"/>
        <v>764.20000000000073</v>
      </c>
    </row>
    <row r="139" spans="1:10">
      <c r="A139" t="s">
        <v>333</v>
      </c>
      <c r="B139" s="269">
        <v>564.53539999999998</v>
      </c>
      <c r="C139" s="269">
        <v>0</v>
      </c>
      <c r="D139" s="269">
        <v>0</v>
      </c>
      <c r="E139" s="269">
        <v>0</v>
      </c>
      <c r="F139" s="269">
        <v>0</v>
      </c>
      <c r="G139" s="269">
        <v>0</v>
      </c>
      <c r="H139" s="269">
        <v>60</v>
      </c>
      <c r="I139" s="269" t="str">
        <f t="shared" si="4"/>
        <v>הדרום</v>
      </c>
      <c r="J139" s="269">
        <f t="shared" si="5"/>
        <v>504.53539999999998</v>
      </c>
    </row>
    <row r="140" spans="1:10">
      <c r="A140" t="s">
        <v>488</v>
      </c>
      <c r="B140" s="269">
        <v>10396.049999999999</v>
      </c>
      <c r="C140" s="269">
        <v>91</v>
      </c>
      <c r="D140" s="269">
        <v>37</v>
      </c>
      <c r="E140" s="269">
        <v>0</v>
      </c>
      <c r="F140" s="269">
        <v>3279</v>
      </c>
      <c r="G140" s="269">
        <v>0</v>
      </c>
      <c r="H140" s="269">
        <v>6491</v>
      </c>
      <c r="I140" s="269" t="str">
        <f t="shared" si="4"/>
        <v>הצפון</v>
      </c>
      <c r="J140" s="269">
        <f t="shared" si="5"/>
        <v>498.04999999999927</v>
      </c>
    </row>
    <row r="141" spans="1:10">
      <c r="A141" t="s">
        <v>334</v>
      </c>
      <c r="B141" s="269">
        <v>19625.184600000001</v>
      </c>
      <c r="C141" s="269">
        <v>0</v>
      </c>
      <c r="D141" s="269">
        <v>1530</v>
      </c>
      <c r="E141" s="269">
        <v>0</v>
      </c>
      <c r="F141" s="269">
        <v>0</v>
      </c>
      <c r="G141" s="269">
        <v>0</v>
      </c>
      <c r="H141" s="269">
        <v>13854</v>
      </c>
      <c r="I141" s="269" t="str">
        <f t="shared" si="4"/>
        <v>ירושלים</v>
      </c>
      <c r="J141" s="269">
        <f t="shared" si="5"/>
        <v>4241.1846000000005</v>
      </c>
    </row>
    <row r="142" spans="1:10">
      <c r="A142" t="s">
        <v>335</v>
      </c>
      <c r="B142" s="269">
        <v>5407</v>
      </c>
      <c r="C142" s="269">
        <v>0</v>
      </c>
      <c r="D142" s="269">
        <v>854</v>
      </c>
      <c r="E142" s="269">
        <v>0</v>
      </c>
      <c r="F142" s="269">
        <v>0</v>
      </c>
      <c r="G142" s="269">
        <v>0</v>
      </c>
      <c r="H142" s="269">
        <v>3795</v>
      </c>
      <c r="I142" s="269" t="str">
        <f t="shared" si="4"/>
        <v>הצפון</v>
      </c>
      <c r="J142" s="269">
        <f t="shared" si="5"/>
        <v>758</v>
      </c>
    </row>
    <row r="143" spans="1:10">
      <c r="A143" t="s">
        <v>336</v>
      </c>
      <c r="B143" s="269">
        <v>4834.6000000000004</v>
      </c>
      <c r="C143" s="269">
        <v>0</v>
      </c>
      <c r="D143" s="269">
        <v>267</v>
      </c>
      <c r="E143" s="269">
        <v>0</v>
      </c>
      <c r="F143" s="269">
        <v>0</v>
      </c>
      <c r="G143" s="269">
        <v>0</v>
      </c>
      <c r="H143" s="269">
        <v>2490</v>
      </c>
      <c r="I143" s="269" t="str">
        <f t="shared" si="4"/>
        <v>הצפון</v>
      </c>
      <c r="J143" s="269">
        <f t="shared" si="5"/>
        <v>2077.6000000000004</v>
      </c>
    </row>
    <row r="144" spans="1:10">
      <c r="A144" t="s">
        <v>337</v>
      </c>
      <c r="B144" s="269">
        <v>9369.0594000000001</v>
      </c>
      <c r="C144" s="269">
        <v>0</v>
      </c>
      <c r="D144" s="269">
        <v>1042</v>
      </c>
      <c r="E144" s="269">
        <v>0</v>
      </c>
      <c r="F144" s="269">
        <v>0</v>
      </c>
      <c r="G144" s="269">
        <v>0</v>
      </c>
      <c r="H144" s="269">
        <v>3479</v>
      </c>
      <c r="I144" s="269" t="str">
        <f t="shared" si="4"/>
        <v>הצפון</v>
      </c>
      <c r="J144" s="269">
        <f t="shared" si="5"/>
        <v>4848.0594000000001</v>
      </c>
    </row>
    <row r="145" spans="1:10">
      <c r="A145" t="s">
        <v>338</v>
      </c>
      <c r="B145" s="269">
        <v>1871</v>
      </c>
      <c r="C145" s="269">
        <v>0</v>
      </c>
      <c r="D145" s="269">
        <v>10</v>
      </c>
      <c r="E145" s="269">
        <v>0</v>
      </c>
      <c r="F145" s="269">
        <v>0</v>
      </c>
      <c r="G145" s="269">
        <v>0</v>
      </c>
      <c r="H145" s="269">
        <v>1621</v>
      </c>
      <c r="I145" s="269" t="str">
        <f t="shared" si="4"/>
        <v>הצפון</v>
      </c>
      <c r="J145" s="269">
        <f t="shared" si="5"/>
        <v>240</v>
      </c>
    </row>
    <row r="146" spans="1:10">
      <c r="A146" t="s">
        <v>422</v>
      </c>
      <c r="B146" s="269">
        <v>59101.5</v>
      </c>
      <c r="C146" s="269">
        <v>0</v>
      </c>
      <c r="D146" s="269">
        <v>1357</v>
      </c>
      <c r="E146" s="269">
        <v>0</v>
      </c>
      <c r="F146" s="269">
        <v>0</v>
      </c>
      <c r="G146" s="269">
        <v>457</v>
      </c>
      <c r="H146" s="269">
        <v>52798</v>
      </c>
      <c r="I146" s="269" t="str">
        <f t="shared" si="4"/>
        <v>הצפון</v>
      </c>
      <c r="J146" s="269">
        <f t="shared" si="5"/>
        <v>4489.5</v>
      </c>
    </row>
    <row r="147" spans="1:10">
      <c r="A147" t="s">
        <v>489</v>
      </c>
      <c r="B147" s="269">
        <v>22189.58</v>
      </c>
      <c r="C147" s="269">
        <v>0</v>
      </c>
      <c r="D147" s="269">
        <v>115</v>
      </c>
      <c r="E147" s="269">
        <v>0</v>
      </c>
      <c r="F147" s="269">
        <v>19</v>
      </c>
      <c r="G147" s="269">
        <v>0</v>
      </c>
      <c r="H147" s="269">
        <v>20165</v>
      </c>
      <c r="I147" s="269" t="str">
        <f t="shared" si="4"/>
        <v>הצפון</v>
      </c>
      <c r="J147" s="269">
        <f t="shared" si="5"/>
        <v>1890.5800000000017</v>
      </c>
    </row>
    <row r="148" spans="1:10">
      <c r="A148" t="s">
        <v>490</v>
      </c>
      <c r="B148" s="269">
        <v>5882</v>
      </c>
      <c r="C148" s="269">
        <v>0</v>
      </c>
      <c r="D148" s="269">
        <v>6</v>
      </c>
      <c r="E148" s="269">
        <v>0</v>
      </c>
      <c r="F148" s="269">
        <v>0</v>
      </c>
      <c r="G148" s="269">
        <v>0</v>
      </c>
      <c r="H148" s="269">
        <v>4379</v>
      </c>
      <c r="I148" s="269" t="str">
        <f t="shared" si="4"/>
        <v>אזור יהודה והשומרון</v>
      </c>
      <c r="J148" s="269">
        <f t="shared" si="5"/>
        <v>1497</v>
      </c>
    </row>
    <row r="149" spans="1:10">
      <c r="A149" t="s">
        <v>423</v>
      </c>
      <c r="B149" s="269">
        <v>107929.8412</v>
      </c>
      <c r="C149" s="269">
        <v>0</v>
      </c>
      <c r="D149" s="269">
        <v>5</v>
      </c>
      <c r="E149" s="269">
        <v>0</v>
      </c>
      <c r="F149" s="269">
        <v>0</v>
      </c>
      <c r="G149" s="269">
        <v>7850</v>
      </c>
      <c r="H149" s="269">
        <v>98172</v>
      </c>
      <c r="I149" s="269" t="str">
        <f t="shared" si="4"/>
        <v>המרכז</v>
      </c>
      <c r="J149" s="269">
        <f t="shared" si="5"/>
        <v>1902.8411999999953</v>
      </c>
    </row>
    <row r="150" spans="1:10">
      <c r="A150" t="s">
        <v>424</v>
      </c>
      <c r="B150" s="269">
        <v>6611</v>
      </c>
      <c r="C150" s="269">
        <v>0</v>
      </c>
      <c r="D150" s="269">
        <v>0</v>
      </c>
      <c r="E150" s="269">
        <v>0</v>
      </c>
      <c r="F150" s="269">
        <v>0</v>
      </c>
      <c r="G150" s="269">
        <v>0</v>
      </c>
      <c r="H150" s="269">
        <v>6319</v>
      </c>
      <c r="I150" s="269" t="str">
        <f t="shared" si="4"/>
        <v>אזור יהודה והשומרון</v>
      </c>
      <c r="J150" s="269">
        <f t="shared" si="5"/>
        <v>292</v>
      </c>
    </row>
    <row r="151" spans="1:10">
      <c r="A151" t="s">
        <v>340</v>
      </c>
      <c r="B151" s="269">
        <v>8762.9009999999998</v>
      </c>
      <c r="C151" s="269">
        <v>0</v>
      </c>
      <c r="D151" s="269">
        <v>1272</v>
      </c>
      <c r="E151" s="269">
        <v>0</v>
      </c>
      <c r="F151" s="269">
        <v>0</v>
      </c>
      <c r="G151" s="269">
        <v>0</v>
      </c>
      <c r="H151" s="269">
        <v>6427</v>
      </c>
      <c r="I151" s="269" t="str">
        <f t="shared" si="4"/>
        <v>המרכז</v>
      </c>
      <c r="J151" s="269">
        <f t="shared" si="5"/>
        <v>1063.9009999999998</v>
      </c>
    </row>
    <row r="152" spans="1:10">
      <c r="A152" t="s">
        <v>341</v>
      </c>
      <c r="B152" s="269">
        <v>1656.78</v>
      </c>
      <c r="C152" s="269">
        <v>0</v>
      </c>
      <c r="D152" s="269">
        <v>62</v>
      </c>
      <c r="E152" s="269">
        <v>0</v>
      </c>
      <c r="F152" s="269">
        <v>0</v>
      </c>
      <c r="G152" s="269">
        <v>0</v>
      </c>
      <c r="H152" s="269">
        <v>1265</v>
      </c>
      <c r="I152" s="269" t="str">
        <f t="shared" si="4"/>
        <v>הצפון</v>
      </c>
      <c r="J152" s="269">
        <f t="shared" si="5"/>
        <v>329.78</v>
      </c>
    </row>
    <row r="153" spans="1:10">
      <c r="A153" t="s">
        <v>491</v>
      </c>
      <c r="B153" s="269">
        <v>57305</v>
      </c>
      <c r="C153" s="269">
        <v>0</v>
      </c>
      <c r="D153" s="269">
        <v>269</v>
      </c>
      <c r="E153" s="269">
        <v>0</v>
      </c>
      <c r="F153" s="269">
        <v>25</v>
      </c>
      <c r="G153" s="269">
        <v>35</v>
      </c>
      <c r="H153" s="269">
        <v>51715</v>
      </c>
      <c r="I153" s="269" t="str">
        <f t="shared" si="4"/>
        <v>הצפון</v>
      </c>
      <c r="J153" s="269">
        <f t="shared" si="5"/>
        <v>5261</v>
      </c>
    </row>
    <row r="154" spans="1:10">
      <c r="A154" t="s">
        <v>492</v>
      </c>
      <c r="B154" s="269">
        <v>16068</v>
      </c>
      <c r="C154" s="269">
        <v>2</v>
      </c>
      <c r="D154" s="269">
        <v>520</v>
      </c>
      <c r="E154" s="269">
        <v>0</v>
      </c>
      <c r="F154" s="269">
        <v>0</v>
      </c>
      <c r="G154" s="269">
        <v>64</v>
      </c>
      <c r="H154" s="269">
        <v>13649</v>
      </c>
      <c r="I154" s="269" t="str">
        <f t="shared" si="4"/>
        <v>אזור יהודה והשומרון</v>
      </c>
      <c r="J154" s="269">
        <f t="shared" si="5"/>
        <v>1833</v>
      </c>
    </row>
    <row r="155" spans="1:10">
      <c r="A155" t="s">
        <v>493</v>
      </c>
      <c r="B155" s="269">
        <v>64195.15</v>
      </c>
      <c r="C155" s="269">
        <v>0</v>
      </c>
      <c r="D155" s="269">
        <v>2252</v>
      </c>
      <c r="E155" s="269">
        <v>0</v>
      </c>
      <c r="F155" s="269">
        <v>0</v>
      </c>
      <c r="G155" s="269">
        <v>0</v>
      </c>
      <c r="H155" s="269">
        <v>61627</v>
      </c>
      <c r="I155" s="269" t="str">
        <f t="shared" si="4"/>
        <v>ירושלים</v>
      </c>
      <c r="J155" s="269">
        <f t="shared" si="5"/>
        <v>316.15000000000146</v>
      </c>
    </row>
    <row r="156" spans="1:10">
      <c r="A156" t="s">
        <v>342</v>
      </c>
      <c r="B156" s="269">
        <v>2465.5100000000002</v>
      </c>
      <c r="C156" s="269">
        <v>0</v>
      </c>
      <c r="D156" s="269">
        <v>16</v>
      </c>
      <c r="E156" s="269">
        <v>0</v>
      </c>
      <c r="F156" s="269">
        <v>0</v>
      </c>
      <c r="G156" s="269">
        <v>0</v>
      </c>
      <c r="H156" s="269">
        <v>2283</v>
      </c>
      <c r="I156" s="269" t="str">
        <f t="shared" si="4"/>
        <v>הצפון</v>
      </c>
      <c r="J156" s="269">
        <f t="shared" si="5"/>
        <v>166.51000000000022</v>
      </c>
    </row>
    <row r="157" spans="1:10">
      <c r="A157" t="s">
        <v>343</v>
      </c>
      <c r="B157" s="269">
        <v>1966.69300000001</v>
      </c>
      <c r="C157" s="269">
        <v>0</v>
      </c>
      <c r="D157" s="269">
        <v>0</v>
      </c>
      <c r="E157" s="269">
        <v>0</v>
      </c>
      <c r="F157" s="269">
        <v>0</v>
      </c>
      <c r="G157" s="269">
        <v>0</v>
      </c>
      <c r="H157" s="269">
        <v>3026</v>
      </c>
      <c r="I157" s="269" t="str">
        <f t="shared" si="4"/>
        <v>הדרום</v>
      </c>
      <c r="J157" s="269">
        <f t="shared" si="5"/>
        <v>-1059.30699999999</v>
      </c>
    </row>
    <row r="158" spans="1:10">
      <c r="A158" t="s">
        <v>494</v>
      </c>
      <c r="B158" s="269">
        <v>31152.99</v>
      </c>
      <c r="C158" s="269">
        <v>0</v>
      </c>
      <c r="D158" s="269">
        <v>293</v>
      </c>
      <c r="E158" s="269">
        <v>0</v>
      </c>
      <c r="F158" s="269">
        <v>0</v>
      </c>
      <c r="G158" s="269">
        <v>670</v>
      </c>
      <c r="H158" s="269">
        <v>28134</v>
      </c>
      <c r="I158" s="269" t="str">
        <f t="shared" si="4"/>
        <v>חיפה</v>
      </c>
      <c r="J158" s="269">
        <f t="shared" si="5"/>
        <v>2055.9900000000016</v>
      </c>
    </row>
    <row r="159" spans="1:10">
      <c r="A159" t="s">
        <v>344</v>
      </c>
      <c r="B159" s="269">
        <v>799.70524999999998</v>
      </c>
      <c r="C159" s="269">
        <v>3</v>
      </c>
      <c r="D159" s="269">
        <v>132</v>
      </c>
      <c r="E159" s="269">
        <v>0</v>
      </c>
      <c r="F159" s="269">
        <v>0</v>
      </c>
      <c r="G159" s="269">
        <v>0</v>
      </c>
      <c r="H159" s="269">
        <v>941</v>
      </c>
      <c r="I159" s="269" t="str">
        <f t="shared" si="4"/>
        <v>הצפון</v>
      </c>
      <c r="J159" s="269">
        <f t="shared" si="5"/>
        <v>-276.29475000000002</v>
      </c>
    </row>
    <row r="160" spans="1:10">
      <c r="A160" t="s">
        <v>345</v>
      </c>
      <c r="B160" s="269">
        <v>1976.3879999999999</v>
      </c>
      <c r="C160" s="269">
        <v>0</v>
      </c>
      <c r="D160" s="269">
        <v>62</v>
      </c>
      <c r="E160" s="269">
        <v>0</v>
      </c>
      <c r="F160" s="269">
        <v>0</v>
      </c>
      <c r="G160" s="269">
        <v>0</v>
      </c>
      <c r="H160" s="269">
        <v>1400</v>
      </c>
      <c r="I160" s="269" t="str">
        <f t="shared" si="4"/>
        <v>הצפון</v>
      </c>
      <c r="J160" s="269">
        <f t="shared" si="5"/>
        <v>514.38799999999992</v>
      </c>
    </row>
    <row r="161" spans="1:10">
      <c r="A161" t="s">
        <v>425</v>
      </c>
      <c r="B161" s="269">
        <v>46856</v>
      </c>
      <c r="C161" s="269">
        <v>0</v>
      </c>
      <c r="D161" s="269">
        <v>845</v>
      </c>
      <c r="E161" s="269">
        <v>0</v>
      </c>
      <c r="F161" s="269">
        <v>0</v>
      </c>
      <c r="G161" s="269">
        <v>0</v>
      </c>
      <c r="H161" s="269">
        <v>40658</v>
      </c>
      <c r="I161" s="269" t="str">
        <f t="shared" si="4"/>
        <v>אזור יהודה והשומרון</v>
      </c>
      <c r="J161" s="269">
        <f t="shared" si="5"/>
        <v>5353</v>
      </c>
    </row>
    <row r="162" spans="1:10">
      <c r="A162" t="s">
        <v>346</v>
      </c>
      <c r="B162" s="269">
        <v>1351</v>
      </c>
      <c r="C162" s="269">
        <v>0</v>
      </c>
      <c r="D162" s="269">
        <v>279</v>
      </c>
      <c r="E162" s="269">
        <v>0</v>
      </c>
      <c r="F162" s="269">
        <v>0</v>
      </c>
      <c r="G162" s="269">
        <v>0</v>
      </c>
      <c r="H162" s="269">
        <v>798</v>
      </c>
      <c r="I162" s="269" t="str">
        <f t="shared" si="4"/>
        <v>אזור יהודה והשומרון</v>
      </c>
      <c r="J162" s="269">
        <f t="shared" si="5"/>
        <v>274</v>
      </c>
    </row>
    <row r="163" spans="1:10">
      <c r="A163" t="s">
        <v>495</v>
      </c>
      <c r="B163" s="269">
        <v>13079</v>
      </c>
      <c r="C163" s="269">
        <v>0</v>
      </c>
      <c r="D163" s="269">
        <v>282</v>
      </c>
      <c r="E163" s="269">
        <v>0</v>
      </c>
      <c r="F163" s="269">
        <v>0</v>
      </c>
      <c r="G163" s="269">
        <v>0</v>
      </c>
      <c r="H163" s="269">
        <v>8958</v>
      </c>
      <c r="I163" s="269" t="str">
        <f t="shared" si="4"/>
        <v>הצפון</v>
      </c>
      <c r="J163" s="269">
        <f t="shared" si="5"/>
        <v>3839</v>
      </c>
    </row>
    <row r="164" spans="1:10">
      <c r="A164" t="s">
        <v>347</v>
      </c>
      <c r="B164" s="269">
        <v>1299.3414</v>
      </c>
      <c r="C164" s="269">
        <v>0</v>
      </c>
      <c r="D164" s="269">
        <v>0</v>
      </c>
      <c r="E164" s="269">
        <v>0</v>
      </c>
      <c r="F164" s="269">
        <v>0</v>
      </c>
      <c r="G164" s="269">
        <v>0</v>
      </c>
      <c r="H164" s="269">
        <v>974</v>
      </c>
      <c r="I164" s="269" t="str">
        <f t="shared" si="4"/>
        <v>חיפה</v>
      </c>
      <c r="J164" s="269">
        <f t="shared" si="5"/>
        <v>325.34140000000002</v>
      </c>
    </row>
    <row r="165" spans="1:10">
      <c r="A165" t="s">
        <v>426</v>
      </c>
      <c r="B165" s="269">
        <v>22696</v>
      </c>
      <c r="C165" s="269">
        <v>6</v>
      </c>
      <c r="D165" s="269">
        <v>1066</v>
      </c>
      <c r="E165" s="269">
        <v>0</v>
      </c>
      <c r="F165" s="269">
        <v>0</v>
      </c>
      <c r="G165" s="269">
        <v>606</v>
      </c>
      <c r="H165" s="269">
        <v>21832</v>
      </c>
      <c r="I165" s="269" t="str">
        <f t="shared" si="4"/>
        <v>הצפון</v>
      </c>
      <c r="J165" s="269">
        <f t="shared" si="5"/>
        <v>-814</v>
      </c>
    </row>
    <row r="166" spans="1:10">
      <c r="A166" t="s">
        <v>348</v>
      </c>
      <c r="B166" s="269">
        <v>22085.52</v>
      </c>
      <c r="C166" s="269">
        <v>21</v>
      </c>
      <c r="D166" s="269">
        <v>1023</v>
      </c>
      <c r="E166" s="269">
        <v>0</v>
      </c>
      <c r="F166" s="269">
        <v>0</v>
      </c>
      <c r="G166" s="269">
        <v>8894</v>
      </c>
      <c r="H166" s="269">
        <v>6838</v>
      </c>
      <c r="I166" s="269" t="str">
        <f t="shared" si="4"/>
        <v>הדרום</v>
      </c>
      <c r="J166" s="269">
        <f t="shared" si="5"/>
        <v>5309.52</v>
      </c>
    </row>
    <row r="167" spans="1:10">
      <c r="A167" t="s">
        <v>496</v>
      </c>
      <c r="B167" s="269">
        <v>18767</v>
      </c>
      <c r="C167" s="269">
        <v>0</v>
      </c>
      <c r="D167" s="269">
        <v>0</v>
      </c>
      <c r="E167" s="269">
        <v>0</v>
      </c>
      <c r="F167" s="269">
        <v>0</v>
      </c>
      <c r="G167" s="269">
        <v>1303</v>
      </c>
      <c r="H167" s="269">
        <v>11030</v>
      </c>
      <c r="I167" s="269" t="str">
        <f t="shared" si="4"/>
        <v>הצפון</v>
      </c>
      <c r="J167" s="269">
        <f t="shared" si="5"/>
        <v>6434</v>
      </c>
    </row>
    <row r="168" spans="1:10">
      <c r="A168" t="s">
        <v>497</v>
      </c>
      <c r="B168" s="269">
        <v>18961.243999999999</v>
      </c>
      <c r="C168" s="269">
        <v>273</v>
      </c>
      <c r="D168" s="269">
        <v>1755</v>
      </c>
      <c r="E168" s="269">
        <v>0</v>
      </c>
      <c r="F168" s="269">
        <v>0</v>
      </c>
      <c r="G168" s="269">
        <v>363</v>
      </c>
      <c r="H168" s="269">
        <v>9898</v>
      </c>
      <c r="I168" s="269" t="str">
        <f t="shared" si="4"/>
        <v>הדרום</v>
      </c>
      <c r="J168" s="269">
        <f t="shared" si="5"/>
        <v>6672.2439999999988</v>
      </c>
    </row>
    <row r="169" spans="1:10">
      <c r="A169" t="s">
        <v>498</v>
      </c>
      <c r="B169" s="269">
        <v>40503</v>
      </c>
      <c r="C169" s="269">
        <v>0</v>
      </c>
      <c r="D169" s="269">
        <v>217</v>
      </c>
      <c r="E169" s="269">
        <v>0</v>
      </c>
      <c r="F169" s="269">
        <v>0</v>
      </c>
      <c r="G169" s="269">
        <v>832</v>
      </c>
      <c r="H169" s="269">
        <v>30520</v>
      </c>
      <c r="I169" s="269" t="str">
        <f t="shared" si="4"/>
        <v>הצפון</v>
      </c>
      <c r="J169" s="269">
        <f t="shared" si="5"/>
        <v>8934</v>
      </c>
    </row>
    <row r="170" spans="1:10">
      <c r="A170" t="s">
        <v>349</v>
      </c>
      <c r="B170" s="269">
        <v>1254</v>
      </c>
      <c r="C170" s="269">
        <v>0</v>
      </c>
      <c r="D170" s="269">
        <v>747</v>
      </c>
      <c r="E170" s="269">
        <v>0</v>
      </c>
      <c r="F170" s="269">
        <v>0</v>
      </c>
      <c r="G170" s="269">
        <v>0</v>
      </c>
      <c r="H170" s="269">
        <v>436</v>
      </c>
      <c r="I170" s="269" t="str">
        <f t="shared" si="4"/>
        <v>הצפון</v>
      </c>
      <c r="J170" s="269">
        <f t="shared" si="5"/>
        <v>71</v>
      </c>
    </row>
    <row r="171" spans="1:10">
      <c r="A171" t="s">
        <v>427</v>
      </c>
      <c r="B171" s="269">
        <v>89335.1</v>
      </c>
      <c r="C171" s="269">
        <v>13</v>
      </c>
      <c r="D171" s="269">
        <v>8819</v>
      </c>
      <c r="E171" s="269">
        <v>0</v>
      </c>
      <c r="F171" s="269">
        <v>0</v>
      </c>
      <c r="G171" s="269">
        <v>799</v>
      </c>
      <c r="H171" s="269">
        <v>60984</v>
      </c>
      <c r="I171" s="269" t="str">
        <f t="shared" si="4"/>
        <v>הצפון</v>
      </c>
      <c r="J171" s="269">
        <f t="shared" si="5"/>
        <v>18720.100000000006</v>
      </c>
    </row>
    <row r="172" spans="1:10">
      <c r="A172" t="s">
        <v>499</v>
      </c>
      <c r="B172" s="269">
        <v>249.4</v>
      </c>
      <c r="C172" s="269">
        <v>0</v>
      </c>
      <c r="D172" s="269">
        <v>0</v>
      </c>
      <c r="E172" s="269">
        <v>0</v>
      </c>
      <c r="F172" s="269">
        <v>0</v>
      </c>
      <c r="G172" s="269">
        <v>0</v>
      </c>
      <c r="H172" s="269">
        <v>56</v>
      </c>
      <c r="I172" s="269" t="str">
        <f t="shared" si="4"/>
        <v>הדרום</v>
      </c>
      <c r="J172" s="269">
        <f t="shared" si="5"/>
        <v>193.4</v>
      </c>
    </row>
    <row r="173" spans="1:10">
      <c r="A173" t="s">
        <v>529</v>
      </c>
      <c r="B173" s="269">
        <v>106243</v>
      </c>
      <c r="C173" s="269">
        <v>0</v>
      </c>
      <c r="D173" s="269">
        <v>17965</v>
      </c>
      <c r="E173" s="269">
        <v>0</v>
      </c>
      <c r="F173" s="269">
        <v>9229</v>
      </c>
      <c r="G173" s="269">
        <v>0</v>
      </c>
      <c r="H173" s="269">
        <v>73514</v>
      </c>
      <c r="I173" s="269" t="str">
        <f t="shared" si="4"/>
        <v>הצפון</v>
      </c>
      <c r="J173" s="269">
        <f t="shared" si="5"/>
        <v>5535</v>
      </c>
    </row>
    <row r="174" spans="1:10">
      <c r="A174" t="s">
        <v>500</v>
      </c>
      <c r="B174" s="269">
        <v>14447</v>
      </c>
      <c r="C174" s="269">
        <v>0</v>
      </c>
      <c r="D174" s="269">
        <v>0</v>
      </c>
      <c r="E174" s="269">
        <v>0</v>
      </c>
      <c r="F174" s="269">
        <v>0</v>
      </c>
      <c r="G174" s="269">
        <v>407</v>
      </c>
      <c r="H174" s="269">
        <v>11921</v>
      </c>
      <c r="I174" s="269" t="str">
        <f t="shared" si="4"/>
        <v>המרכז</v>
      </c>
      <c r="J174" s="269">
        <f t="shared" si="5"/>
        <v>2119</v>
      </c>
    </row>
    <row r="175" spans="1:10">
      <c r="A175" t="s">
        <v>350</v>
      </c>
      <c r="B175" s="269">
        <v>2738</v>
      </c>
      <c r="C175" s="269">
        <v>0</v>
      </c>
      <c r="D175" s="269">
        <v>60</v>
      </c>
      <c r="E175" s="269">
        <v>0</v>
      </c>
      <c r="F175" s="269">
        <v>0</v>
      </c>
      <c r="G175" s="269">
        <v>0</v>
      </c>
      <c r="H175" s="269">
        <v>1395</v>
      </c>
      <c r="I175" s="269" t="str">
        <f t="shared" si="4"/>
        <v>הצפון</v>
      </c>
      <c r="J175" s="269">
        <f t="shared" si="5"/>
        <v>1283</v>
      </c>
    </row>
    <row r="176" spans="1:10">
      <c r="A176" t="s">
        <v>428</v>
      </c>
      <c r="B176" s="269">
        <v>81413.592799999999</v>
      </c>
      <c r="C176" s="269">
        <v>0</v>
      </c>
      <c r="D176" s="269">
        <v>138</v>
      </c>
      <c r="E176" s="269">
        <v>0</v>
      </c>
      <c r="F176" s="269">
        <v>14295</v>
      </c>
      <c r="G176" s="269">
        <v>3558</v>
      </c>
      <c r="H176" s="269">
        <v>63249</v>
      </c>
      <c r="I176" s="269" t="str">
        <f t="shared" si="4"/>
        <v>המרכז</v>
      </c>
      <c r="J176" s="269">
        <f t="shared" si="5"/>
        <v>173.59279999999853</v>
      </c>
    </row>
    <row r="177" spans="1:10">
      <c r="A177" t="s">
        <v>429</v>
      </c>
      <c r="B177" s="269">
        <v>43953.7143</v>
      </c>
      <c r="C177" s="269">
        <v>1097</v>
      </c>
      <c r="D177" s="269">
        <v>3690</v>
      </c>
      <c r="E177" s="269">
        <v>0</v>
      </c>
      <c r="F177" s="269">
        <v>8</v>
      </c>
      <c r="G177" s="269">
        <v>333</v>
      </c>
      <c r="H177" s="269">
        <v>33024</v>
      </c>
      <c r="I177" s="269" t="str">
        <f t="shared" si="4"/>
        <v>הצפון</v>
      </c>
      <c r="J177" s="269">
        <f t="shared" si="5"/>
        <v>5801.7142999999996</v>
      </c>
    </row>
    <row r="178" spans="1:10">
      <c r="A178" t="s">
        <v>431</v>
      </c>
      <c r="B178" s="269">
        <v>64584</v>
      </c>
      <c r="C178" s="269">
        <v>0</v>
      </c>
      <c r="D178" s="269">
        <v>1108</v>
      </c>
      <c r="E178" s="269">
        <v>0</v>
      </c>
      <c r="F178" s="269">
        <v>0</v>
      </c>
      <c r="G178" s="269">
        <v>3062</v>
      </c>
      <c r="H178" s="269">
        <v>52565</v>
      </c>
      <c r="I178" s="269" t="str">
        <f t="shared" si="4"/>
        <v>חיפה</v>
      </c>
      <c r="J178" s="269">
        <f t="shared" si="5"/>
        <v>7849</v>
      </c>
    </row>
    <row r="179" spans="1:10">
      <c r="A179" t="s">
        <v>432</v>
      </c>
      <c r="B179" s="269">
        <v>31052</v>
      </c>
      <c r="C179" s="269">
        <v>0</v>
      </c>
      <c r="D179" s="269">
        <v>2488</v>
      </c>
      <c r="E179" s="269">
        <v>0</v>
      </c>
      <c r="F179" s="269">
        <v>1746</v>
      </c>
      <c r="G179" s="269">
        <v>0</v>
      </c>
      <c r="H179" s="269">
        <v>23851</v>
      </c>
      <c r="I179" s="269" t="str">
        <f t="shared" si="4"/>
        <v>הדרום</v>
      </c>
      <c r="J179" s="269">
        <f t="shared" si="5"/>
        <v>2967</v>
      </c>
    </row>
    <row r="180" spans="1:10">
      <c r="A180" t="s">
        <v>433</v>
      </c>
      <c r="B180" s="269">
        <v>362505</v>
      </c>
      <c r="C180" s="269">
        <v>26</v>
      </c>
      <c r="D180" s="269">
        <v>21817</v>
      </c>
      <c r="E180" s="269">
        <v>0</v>
      </c>
      <c r="F180" s="269">
        <v>7742</v>
      </c>
      <c r="G180" s="269">
        <v>8401</v>
      </c>
      <c r="H180" s="269">
        <v>284462.2</v>
      </c>
      <c r="I180" s="269" t="str">
        <f t="shared" si="4"/>
        <v>המרכז</v>
      </c>
      <c r="J180" s="269">
        <f t="shared" si="5"/>
        <v>40056.799999999988</v>
      </c>
    </row>
    <row r="181" spans="1:10">
      <c r="A181" t="s">
        <v>518</v>
      </c>
      <c r="B181" s="269">
        <v>865.28999999999905</v>
      </c>
      <c r="C181" s="269">
        <v>38</v>
      </c>
      <c r="D181" s="269">
        <v>0</v>
      </c>
      <c r="E181" s="269">
        <v>0</v>
      </c>
      <c r="F181" s="269">
        <v>0</v>
      </c>
      <c r="G181" s="269">
        <v>0</v>
      </c>
      <c r="H181" s="269">
        <v>256</v>
      </c>
      <c r="I181" s="269" t="str">
        <f t="shared" si="4"/>
        <v>הצפון</v>
      </c>
      <c r="J181" s="269">
        <f t="shared" si="5"/>
        <v>571.28999999999905</v>
      </c>
    </row>
    <row r="182" spans="1:10">
      <c r="A182" t="s">
        <v>351</v>
      </c>
      <c r="B182" s="269">
        <v>1185.9000000000001</v>
      </c>
      <c r="C182" s="269">
        <v>0</v>
      </c>
      <c r="D182" s="269">
        <v>0</v>
      </c>
      <c r="E182" s="269">
        <v>0</v>
      </c>
      <c r="F182" s="269">
        <v>0</v>
      </c>
      <c r="G182" s="269">
        <v>0</v>
      </c>
      <c r="H182" s="269">
        <v>3222</v>
      </c>
      <c r="I182" s="269" t="str">
        <f t="shared" si="4"/>
        <v>המרכז</v>
      </c>
      <c r="J182" s="269">
        <f t="shared" si="5"/>
        <v>-2036.1</v>
      </c>
    </row>
    <row r="183" spans="1:10">
      <c r="A183" t="s">
        <v>434</v>
      </c>
      <c r="B183" s="269">
        <v>10333.2503</v>
      </c>
      <c r="C183" s="269">
        <v>0</v>
      </c>
      <c r="D183" s="269">
        <v>246</v>
      </c>
      <c r="E183" s="269">
        <v>0</v>
      </c>
      <c r="F183" s="269">
        <v>733</v>
      </c>
      <c r="G183" s="269">
        <v>145</v>
      </c>
      <c r="H183" s="269">
        <v>7004</v>
      </c>
      <c r="I183" s="269" t="str">
        <f t="shared" si="4"/>
        <v>הצפון</v>
      </c>
      <c r="J183" s="269">
        <f t="shared" si="5"/>
        <v>2205.2502999999997</v>
      </c>
    </row>
    <row r="184" spans="1:10">
      <c r="A184" t="s">
        <v>352</v>
      </c>
      <c r="B184" s="269">
        <v>314.10399999999998</v>
      </c>
      <c r="C184" s="269">
        <v>0</v>
      </c>
      <c r="D184" s="269">
        <v>80</v>
      </c>
      <c r="E184" s="269">
        <v>0</v>
      </c>
      <c r="F184" s="269">
        <v>0</v>
      </c>
      <c r="G184" s="269">
        <v>0</v>
      </c>
      <c r="H184" s="269">
        <v>215</v>
      </c>
      <c r="I184" s="269" t="str">
        <f t="shared" si="4"/>
        <v>הצפון</v>
      </c>
      <c r="J184" s="269">
        <f t="shared" si="5"/>
        <v>19.103999999999985</v>
      </c>
    </row>
    <row r="185" spans="1:10">
      <c r="A185" t="s">
        <v>353</v>
      </c>
      <c r="B185" s="269">
        <v>9601.6846000000005</v>
      </c>
      <c r="C185" s="269">
        <v>0</v>
      </c>
      <c r="D185" s="269">
        <v>65</v>
      </c>
      <c r="E185" s="269">
        <v>0</v>
      </c>
      <c r="F185" s="269">
        <v>0</v>
      </c>
      <c r="G185" s="269">
        <v>0</v>
      </c>
      <c r="H185" s="269">
        <v>8782</v>
      </c>
      <c r="I185" s="269" t="str">
        <f t="shared" si="4"/>
        <v>הדרום</v>
      </c>
      <c r="J185" s="269">
        <f t="shared" si="5"/>
        <v>754.6846000000005</v>
      </c>
    </row>
    <row r="186" spans="1:10">
      <c r="A186" t="s">
        <v>354</v>
      </c>
      <c r="B186" s="269">
        <v>2364.1660000000002</v>
      </c>
      <c r="C186" s="269">
        <v>0</v>
      </c>
      <c r="D186" s="269">
        <v>40</v>
      </c>
      <c r="E186" s="269">
        <v>0</v>
      </c>
      <c r="F186" s="269">
        <v>0</v>
      </c>
      <c r="G186" s="269">
        <v>0</v>
      </c>
      <c r="H186" s="269">
        <v>1207</v>
      </c>
      <c r="I186" s="269" t="str">
        <f t="shared" si="4"/>
        <v>הצפון</v>
      </c>
      <c r="J186" s="269">
        <f t="shared" si="5"/>
        <v>1117.1660000000002</v>
      </c>
    </row>
    <row r="187" spans="1:10">
      <c r="A187" t="s">
        <v>355</v>
      </c>
      <c r="B187" s="269">
        <v>2754</v>
      </c>
      <c r="C187" s="269">
        <v>0</v>
      </c>
      <c r="D187" s="269">
        <v>272</v>
      </c>
      <c r="E187" s="269">
        <v>0</v>
      </c>
      <c r="F187" s="269">
        <v>0</v>
      </c>
      <c r="G187" s="269">
        <v>0</v>
      </c>
      <c r="H187" s="269">
        <v>1384</v>
      </c>
      <c r="I187" s="269" t="str">
        <f t="shared" si="4"/>
        <v>הצפון</v>
      </c>
      <c r="J187" s="269">
        <f t="shared" si="5"/>
        <v>1098</v>
      </c>
    </row>
    <row r="188" spans="1:10">
      <c r="A188" t="s">
        <v>519</v>
      </c>
      <c r="B188" s="269">
        <v>1564.3330000000001</v>
      </c>
      <c r="C188" s="269">
        <v>0</v>
      </c>
      <c r="D188" s="269">
        <v>34</v>
      </c>
      <c r="E188" s="269">
        <v>0</v>
      </c>
      <c r="F188" s="269">
        <v>0</v>
      </c>
      <c r="G188" s="269">
        <v>0</v>
      </c>
      <c r="H188" s="269">
        <v>500</v>
      </c>
      <c r="I188" s="269" t="str">
        <f t="shared" si="4"/>
        <v>הצפון</v>
      </c>
      <c r="J188" s="269">
        <f t="shared" si="5"/>
        <v>1030.3330000000001</v>
      </c>
    </row>
    <row r="189" spans="1:10">
      <c r="A189" t="s">
        <v>356</v>
      </c>
      <c r="B189" s="269">
        <v>486.63</v>
      </c>
      <c r="C189" s="269">
        <v>0</v>
      </c>
      <c r="D189" s="269">
        <v>63</v>
      </c>
      <c r="E189" s="269">
        <v>0</v>
      </c>
      <c r="F189" s="269">
        <v>9</v>
      </c>
      <c r="G189" s="269">
        <v>0</v>
      </c>
      <c r="H189" s="269">
        <v>338</v>
      </c>
      <c r="I189" s="269" t="str">
        <f t="shared" si="4"/>
        <v>הצפון</v>
      </c>
      <c r="J189" s="269">
        <f t="shared" si="5"/>
        <v>76.63</v>
      </c>
    </row>
    <row r="190" spans="1:10">
      <c r="A190" t="s">
        <v>435</v>
      </c>
      <c r="B190" s="269">
        <v>94048</v>
      </c>
      <c r="C190" s="269">
        <v>0</v>
      </c>
      <c r="D190" s="269">
        <v>8394</v>
      </c>
      <c r="E190" s="269">
        <v>0</v>
      </c>
      <c r="F190" s="269">
        <v>1512</v>
      </c>
      <c r="G190" s="269">
        <v>3783</v>
      </c>
      <c r="H190" s="269">
        <v>71478</v>
      </c>
      <c r="I190" s="269" t="str">
        <f t="shared" si="4"/>
        <v>הצפון</v>
      </c>
      <c r="J190" s="269">
        <f t="shared" si="5"/>
        <v>8881</v>
      </c>
    </row>
    <row r="191" spans="1:10">
      <c r="A191" t="s">
        <v>357</v>
      </c>
      <c r="B191" s="269">
        <v>3820</v>
      </c>
      <c r="C191" s="269">
        <v>0</v>
      </c>
      <c r="D191" s="269">
        <v>3</v>
      </c>
      <c r="E191" s="269">
        <v>0</v>
      </c>
      <c r="F191" s="269">
        <v>71</v>
      </c>
      <c r="G191" s="269">
        <v>0</v>
      </c>
      <c r="H191" s="269">
        <v>3018</v>
      </c>
      <c r="I191" s="269" t="str">
        <f t="shared" si="4"/>
        <v>אזור יהודה והשומרון</v>
      </c>
      <c r="J191" s="269">
        <f t="shared" si="5"/>
        <v>728</v>
      </c>
    </row>
    <row r="192" spans="1:10">
      <c r="A192" t="s">
        <v>501</v>
      </c>
      <c r="B192" s="269">
        <v>33930</v>
      </c>
      <c r="C192" s="269">
        <v>0</v>
      </c>
      <c r="D192" s="269">
        <v>51</v>
      </c>
      <c r="E192" s="269">
        <v>0</v>
      </c>
      <c r="F192" s="269">
        <v>0</v>
      </c>
      <c r="G192" s="269">
        <v>253</v>
      </c>
      <c r="H192" s="269">
        <v>31953</v>
      </c>
      <c r="I192" s="269" t="str">
        <f t="shared" si="4"/>
        <v>הצפון</v>
      </c>
      <c r="J192" s="269">
        <f t="shared" si="5"/>
        <v>1673</v>
      </c>
    </row>
    <row r="193" spans="1:10">
      <c r="A193" t="s">
        <v>502</v>
      </c>
      <c r="B193" s="269">
        <v>27806.86</v>
      </c>
      <c r="C193" s="269">
        <v>0</v>
      </c>
      <c r="D193" s="269">
        <v>692</v>
      </c>
      <c r="E193" s="269">
        <v>0</v>
      </c>
      <c r="F193" s="269">
        <v>0</v>
      </c>
      <c r="G193" s="269">
        <v>0</v>
      </c>
      <c r="H193" s="269">
        <v>24503</v>
      </c>
      <c r="I193" s="269" t="str">
        <f t="shared" si="4"/>
        <v>הצפון</v>
      </c>
      <c r="J193" s="269">
        <f t="shared" si="5"/>
        <v>2611.8600000000006</v>
      </c>
    </row>
    <row r="194" spans="1:10">
      <c r="A194" t="s">
        <v>503</v>
      </c>
      <c r="B194" s="269">
        <v>65591</v>
      </c>
      <c r="C194" s="269">
        <v>0</v>
      </c>
      <c r="D194" s="269">
        <v>3512</v>
      </c>
      <c r="E194" s="269">
        <v>0</v>
      </c>
      <c r="F194" s="269">
        <v>0</v>
      </c>
      <c r="G194" s="269">
        <v>750</v>
      </c>
      <c r="H194" s="269">
        <v>62058</v>
      </c>
      <c r="I194" s="269" t="str">
        <f t="shared" ref="I194:I256" si="6">VLOOKUP($A194,מחוזות,3,FALSE())</f>
        <v>המרכז</v>
      </c>
      <c r="J194" s="269">
        <f t="shared" si="5"/>
        <v>-729</v>
      </c>
    </row>
    <row r="195" spans="1:10">
      <c r="A195" t="s">
        <v>504</v>
      </c>
      <c r="B195" s="269">
        <v>88093</v>
      </c>
      <c r="C195" s="269">
        <v>0</v>
      </c>
      <c r="D195" s="269">
        <v>846</v>
      </c>
      <c r="E195" s="269">
        <v>0</v>
      </c>
      <c r="F195" s="269">
        <v>0</v>
      </c>
      <c r="G195" s="269">
        <v>2598</v>
      </c>
      <c r="H195" s="269">
        <v>76028</v>
      </c>
      <c r="I195" s="269" t="str">
        <f t="shared" si="6"/>
        <v>הצפון</v>
      </c>
      <c r="J195" s="269">
        <f t="shared" ref="J195:J212" si="7">B195-SUM(C195:H195)</f>
        <v>8621</v>
      </c>
    </row>
    <row r="196" spans="1:10">
      <c r="A196" t="s">
        <v>358</v>
      </c>
      <c r="B196" s="269">
        <v>4264.125</v>
      </c>
      <c r="C196" s="269">
        <v>0</v>
      </c>
      <c r="D196" s="269">
        <v>0</v>
      </c>
      <c r="E196" s="269">
        <v>0</v>
      </c>
      <c r="F196" s="269">
        <v>0</v>
      </c>
      <c r="G196" s="269">
        <v>121</v>
      </c>
      <c r="H196" s="269">
        <v>2341</v>
      </c>
      <c r="I196" s="269" t="str">
        <f t="shared" si="6"/>
        <v>חיפה</v>
      </c>
      <c r="J196" s="269">
        <f t="shared" si="7"/>
        <v>1802.125</v>
      </c>
    </row>
    <row r="197" spans="1:10">
      <c r="A197" t="s">
        <v>436</v>
      </c>
      <c r="B197" s="269">
        <v>114311</v>
      </c>
      <c r="C197" s="269">
        <v>0</v>
      </c>
      <c r="D197" s="269">
        <v>7648</v>
      </c>
      <c r="E197" s="269">
        <v>0</v>
      </c>
      <c r="F197" s="269">
        <v>0</v>
      </c>
      <c r="G197" s="269">
        <v>8845</v>
      </c>
      <c r="H197" s="269">
        <v>77473</v>
      </c>
      <c r="I197" s="269" t="str">
        <f t="shared" si="6"/>
        <v>הצפון</v>
      </c>
      <c r="J197" s="269">
        <f t="shared" si="7"/>
        <v>20345</v>
      </c>
    </row>
    <row r="198" spans="1:10">
      <c r="A198" t="s">
        <v>359</v>
      </c>
      <c r="B198" s="269">
        <v>6569.8368</v>
      </c>
      <c r="C198" s="269">
        <v>0</v>
      </c>
      <c r="D198" s="269">
        <v>0</v>
      </c>
      <c r="E198" s="269">
        <v>0</v>
      </c>
      <c r="F198" s="269">
        <v>0</v>
      </c>
      <c r="G198" s="269">
        <v>107</v>
      </c>
      <c r="H198" s="269">
        <v>4526</v>
      </c>
      <c r="I198" s="269" t="str">
        <f t="shared" si="6"/>
        <v>הצפון</v>
      </c>
      <c r="J198" s="269">
        <f t="shared" si="7"/>
        <v>1936.8368</v>
      </c>
    </row>
    <row r="199" spans="1:10">
      <c r="A199" t="s">
        <v>506</v>
      </c>
      <c r="B199" s="269">
        <v>9233</v>
      </c>
      <c r="C199" s="269">
        <v>0</v>
      </c>
      <c r="D199" s="269">
        <v>38</v>
      </c>
      <c r="E199" s="269">
        <v>0</v>
      </c>
      <c r="F199" s="269">
        <v>0</v>
      </c>
      <c r="G199" s="269">
        <v>0</v>
      </c>
      <c r="H199" s="269">
        <v>7214</v>
      </c>
      <c r="I199" s="269" t="str">
        <f t="shared" si="6"/>
        <v>אזור יהודה והשומרון</v>
      </c>
      <c r="J199" s="269">
        <f t="shared" si="7"/>
        <v>1981</v>
      </c>
    </row>
    <row r="200" spans="1:10">
      <c r="A200" t="s">
        <v>437</v>
      </c>
      <c r="B200" s="269">
        <v>22422.17</v>
      </c>
      <c r="C200" s="269">
        <v>0</v>
      </c>
      <c r="D200" s="269">
        <v>967</v>
      </c>
      <c r="E200" s="269">
        <v>0</v>
      </c>
      <c r="F200" s="269">
        <v>5571</v>
      </c>
      <c r="G200" s="269">
        <v>0</v>
      </c>
      <c r="H200" s="269">
        <v>20899</v>
      </c>
      <c r="I200" s="269" t="str">
        <f t="shared" si="6"/>
        <v>הדרום</v>
      </c>
      <c r="J200" s="269">
        <f t="shared" si="7"/>
        <v>-5014.8300000000017</v>
      </c>
    </row>
    <row r="201" spans="1:10">
      <c r="A201" t="s">
        <v>520</v>
      </c>
      <c r="B201" s="269">
        <v>4798.4840000000004</v>
      </c>
      <c r="C201" s="269">
        <v>0</v>
      </c>
      <c r="D201" s="269">
        <v>304</v>
      </c>
      <c r="E201" s="269">
        <v>0</v>
      </c>
      <c r="F201" s="269">
        <v>0</v>
      </c>
      <c r="G201" s="269">
        <v>0</v>
      </c>
      <c r="H201" s="269">
        <v>2514</v>
      </c>
      <c r="I201" s="269" t="str">
        <f t="shared" si="6"/>
        <v>חיפה</v>
      </c>
      <c r="J201" s="269">
        <f t="shared" si="7"/>
        <v>1980.4840000000004</v>
      </c>
    </row>
    <row r="202" spans="1:10">
      <c r="A202" t="s">
        <v>360</v>
      </c>
      <c r="B202" s="269">
        <v>1085.25</v>
      </c>
      <c r="C202" s="269">
        <v>0</v>
      </c>
      <c r="D202" s="269">
        <v>298</v>
      </c>
      <c r="E202" s="269">
        <v>0</v>
      </c>
      <c r="F202" s="269">
        <v>0</v>
      </c>
      <c r="G202" s="269">
        <v>0</v>
      </c>
      <c r="H202" s="269">
        <v>1009</v>
      </c>
      <c r="I202" s="269" t="str">
        <f t="shared" si="6"/>
        <v>הדרום</v>
      </c>
      <c r="J202" s="269">
        <f t="shared" si="7"/>
        <v>-221.75</v>
      </c>
    </row>
    <row r="203" spans="1:10">
      <c r="A203" t="s">
        <v>527</v>
      </c>
      <c r="B203" s="269">
        <v>2232.0619999999999</v>
      </c>
      <c r="C203" s="269">
        <v>1</v>
      </c>
      <c r="D203" s="269">
        <v>37</v>
      </c>
      <c r="E203" s="269">
        <v>0</v>
      </c>
      <c r="F203" s="269">
        <v>0</v>
      </c>
      <c r="G203" s="269">
        <v>0</v>
      </c>
      <c r="H203" s="269">
        <v>472</v>
      </c>
      <c r="I203" s="269" t="str">
        <f t="shared" si="6"/>
        <v>חיפה</v>
      </c>
      <c r="J203" s="269">
        <f t="shared" si="7"/>
        <v>1722.0619999999999</v>
      </c>
    </row>
    <row r="204" spans="1:10">
      <c r="A204" t="s">
        <v>361</v>
      </c>
      <c r="B204" s="269">
        <v>507.375</v>
      </c>
      <c r="C204" s="269">
        <v>0</v>
      </c>
      <c r="D204" s="269">
        <v>44</v>
      </c>
      <c r="E204" s="269">
        <v>0</v>
      </c>
      <c r="F204" s="269">
        <v>0</v>
      </c>
      <c r="G204" s="269">
        <v>0</v>
      </c>
      <c r="H204" s="269">
        <v>301</v>
      </c>
      <c r="I204" s="269" t="str">
        <f t="shared" si="6"/>
        <v>הצפון</v>
      </c>
      <c r="J204" s="269">
        <f t="shared" si="7"/>
        <v>162.375</v>
      </c>
    </row>
    <row r="205" spans="1:10">
      <c r="A205" t="s">
        <v>362</v>
      </c>
      <c r="B205" s="269">
        <v>2005.1</v>
      </c>
      <c r="C205" s="269">
        <v>0</v>
      </c>
      <c r="D205" s="269">
        <v>43</v>
      </c>
      <c r="E205" s="269">
        <v>0</v>
      </c>
      <c r="F205" s="269">
        <v>0</v>
      </c>
      <c r="G205" s="269">
        <v>0</v>
      </c>
      <c r="H205" s="269">
        <v>1397</v>
      </c>
      <c r="I205" s="269" t="str">
        <f t="shared" si="6"/>
        <v>הצפון</v>
      </c>
      <c r="J205" s="269">
        <f t="shared" si="7"/>
        <v>565.09999999999991</v>
      </c>
    </row>
    <row r="206" spans="1:10">
      <c r="A206" t="s">
        <v>363</v>
      </c>
      <c r="B206" s="269">
        <v>31596.162</v>
      </c>
      <c r="C206" s="269">
        <v>0</v>
      </c>
      <c r="D206" s="269">
        <v>1214</v>
      </c>
      <c r="E206" s="269">
        <v>0</v>
      </c>
      <c r="F206" s="269">
        <v>0</v>
      </c>
      <c r="G206" s="269">
        <v>1743</v>
      </c>
      <c r="H206" s="269">
        <v>25147</v>
      </c>
      <c r="I206" s="269" t="str">
        <f t="shared" si="6"/>
        <v>חיפה</v>
      </c>
      <c r="J206" s="269">
        <f t="shared" si="7"/>
        <v>3492.1620000000003</v>
      </c>
    </row>
    <row r="207" spans="1:10">
      <c r="A207" t="s">
        <v>364</v>
      </c>
      <c r="B207" s="269">
        <v>1372.7</v>
      </c>
      <c r="C207" s="269">
        <v>0</v>
      </c>
      <c r="D207" s="269">
        <v>72</v>
      </c>
      <c r="E207" s="269">
        <v>0</v>
      </c>
      <c r="F207" s="269">
        <v>0</v>
      </c>
      <c r="G207" s="269">
        <v>15</v>
      </c>
      <c r="H207" s="269">
        <v>1182</v>
      </c>
      <c r="I207" s="269" t="str">
        <f t="shared" si="6"/>
        <v>המרכז</v>
      </c>
      <c r="J207" s="269">
        <f t="shared" si="7"/>
        <v>103.70000000000005</v>
      </c>
    </row>
    <row r="208" spans="1:10">
      <c r="A208" t="s">
        <v>438</v>
      </c>
      <c r="B208" s="269">
        <v>610091</v>
      </c>
      <c r="C208" s="269">
        <v>12</v>
      </c>
      <c r="D208" s="269">
        <v>1891</v>
      </c>
      <c r="E208" s="269">
        <v>0</v>
      </c>
      <c r="F208" s="269">
        <v>0</v>
      </c>
      <c r="G208" s="269">
        <v>5360</v>
      </c>
      <c r="H208" s="269">
        <v>557706</v>
      </c>
      <c r="I208" s="269" t="str">
        <f t="shared" si="6"/>
        <v>המרכז</v>
      </c>
      <c r="J208" s="269">
        <f t="shared" si="7"/>
        <v>45122</v>
      </c>
    </row>
    <row r="209" spans="1:10">
      <c r="A209" t="s">
        <v>365</v>
      </c>
      <c r="B209" s="269">
        <v>9329</v>
      </c>
      <c r="C209" s="269">
        <v>0</v>
      </c>
      <c r="D209" s="269">
        <v>514</v>
      </c>
      <c r="E209" s="269">
        <v>0</v>
      </c>
      <c r="F209" s="269">
        <v>0</v>
      </c>
      <c r="G209" s="269">
        <v>0</v>
      </c>
      <c r="H209" s="269">
        <v>8831</v>
      </c>
      <c r="I209" s="269" t="str">
        <f t="shared" si="6"/>
        <v>הצפון</v>
      </c>
      <c r="J209" s="269">
        <f t="shared" si="7"/>
        <v>-16</v>
      </c>
    </row>
    <row r="210" spans="1:10">
      <c r="A210" t="s">
        <v>439</v>
      </c>
      <c r="B210" s="269">
        <v>39850.351000000002</v>
      </c>
      <c r="C210" s="269">
        <v>0</v>
      </c>
      <c r="D210" s="269">
        <v>26</v>
      </c>
      <c r="E210" s="269">
        <v>0</v>
      </c>
      <c r="F210" s="269">
        <v>517</v>
      </c>
      <c r="G210" s="269">
        <v>11320</v>
      </c>
      <c r="H210" s="269">
        <v>26740</v>
      </c>
      <c r="I210" s="269" t="str">
        <f t="shared" si="6"/>
        <v>אזור יהודה והשומרון</v>
      </c>
      <c r="J210" s="269">
        <f t="shared" si="7"/>
        <v>1247.3510000000024</v>
      </c>
    </row>
    <row r="211" spans="1:10">
      <c r="A211" t="s">
        <v>366</v>
      </c>
      <c r="B211" s="269">
        <v>2252.1659399999999</v>
      </c>
      <c r="C211" s="269">
        <v>3</v>
      </c>
      <c r="D211" s="269">
        <v>2</v>
      </c>
      <c r="E211" s="269">
        <v>0</v>
      </c>
      <c r="F211" s="269">
        <v>263</v>
      </c>
      <c r="G211" s="269">
        <v>54</v>
      </c>
      <c r="H211" s="269">
        <v>1794</v>
      </c>
      <c r="I211" s="269" t="str">
        <f t="shared" si="6"/>
        <v>המרכז</v>
      </c>
      <c r="J211" s="269">
        <f t="shared" si="7"/>
        <v>136.16593999999986</v>
      </c>
    </row>
    <row r="212" spans="1:10">
      <c r="A212" t="s">
        <v>440</v>
      </c>
      <c r="B212" s="269">
        <v>6719</v>
      </c>
      <c r="C212" s="269">
        <v>66</v>
      </c>
      <c r="D212" s="269">
        <v>59</v>
      </c>
      <c r="E212" s="269">
        <v>0</v>
      </c>
      <c r="F212" s="269">
        <v>0</v>
      </c>
      <c r="G212" s="269">
        <v>193</v>
      </c>
      <c r="H212" s="269">
        <v>1637</v>
      </c>
      <c r="I212" s="269" t="str">
        <f t="shared" si="6"/>
        <v>המרכז</v>
      </c>
      <c r="J212" s="269">
        <f t="shared" si="7"/>
        <v>4764</v>
      </c>
    </row>
    <row r="213" spans="1:10">
      <c r="A213" t="s">
        <v>368</v>
      </c>
      <c r="B213" s="269">
        <v>8548.7780000000002</v>
      </c>
      <c r="C213" s="269">
        <v>0</v>
      </c>
      <c r="D213" s="269">
        <v>921</v>
      </c>
      <c r="E213" s="269">
        <v>0</v>
      </c>
      <c r="F213" s="269">
        <v>0</v>
      </c>
      <c r="G213" s="269">
        <v>0</v>
      </c>
      <c r="H213" s="269">
        <v>7207</v>
      </c>
      <c r="I213" s="269" t="str">
        <f t="shared" si="6"/>
        <v>הצפון</v>
      </c>
      <c r="J213" s="269">
        <f>B213-SUM(C213:H213)+F213</f>
        <v>420.77800000000025</v>
      </c>
    </row>
    <row r="214" spans="1:10">
      <c r="A214" t="s">
        <v>441</v>
      </c>
      <c r="B214" s="269">
        <v>47744</v>
      </c>
      <c r="C214" s="269">
        <v>0</v>
      </c>
      <c r="D214" s="269">
        <v>22</v>
      </c>
      <c r="E214" s="269">
        <v>0</v>
      </c>
      <c r="F214" s="269">
        <v>0</v>
      </c>
      <c r="G214" s="269">
        <v>15582</v>
      </c>
      <c r="H214" s="269">
        <v>27683</v>
      </c>
      <c r="I214" s="269" t="str">
        <f t="shared" si="6"/>
        <v>תל אביב</v>
      </c>
      <c r="J214" s="269">
        <f t="shared" ref="J214:J256" si="8">B214-SUM(C214:H214)+F214</f>
        <v>4457</v>
      </c>
    </row>
    <row r="215" spans="1:10">
      <c r="A215" t="s">
        <v>369</v>
      </c>
      <c r="B215" s="269">
        <v>2685</v>
      </c>
      <c r="C215" s="269">
        <v>9</v>
      </c>
      <c r="D215" s="269">
        <v>20</v>
      </c>
      <c r="E215" s="269">
        <v>0</v>
      </c>
      <c r="F215" s="269">
        <v>0</v>
      </c>
      <c r="G215" s="269">
        <v>266</v>
      </c>
      <c r="H215" s="269">
        <v>1998</v>
      </c>
      <c r="I215" s="269" t="str">
        <f t="shared" si="6"/>
        <v>אזור יהודה והשומרון</v>
      </c>
      <c r="J215" s="269">
        <f t="shared" si="8"/>
        <v>392</v>
      </c>
    </row>
    <row r="216" spans="1:10">
      <c r="A216" t="s">
        <v>442</v>
      </c>
      <c r="B216" s="269">
        <v>96837.065000000002</v>
      </c>
      <c r="C216" s="269">
        <v>0</v>
      </c>
      <c r="D216" s="269">
        <v>4257</v>
      </c>
      <c r="E216" s="269">
        <v>0</v>
      </c>
      <c r="F216" s="269">
        <v>29512</v>
      </c>
      <c r="G216" s="269">
        <v>2290</v>
      </c>
      <c r="H216" s="269">
        <v>71473</v>
      </c>
      <c r="I216" s="269" t="str">
        <f t="shared" si="6"/>
        <v>חיפה</v>
      </c>
      <c r="J216" s="269">
        <f t="shared" si="8"/>
        <v>18817.065000000002</v>
      </c>
    </row>
    <row r="217" spans="1:10">
      <c r="A217" t="s">
        <v>443</v>
      </c>
      <c r="B217" s="269">
        <v>67488</v>
      </c>
      <c r="C217" s="269">
        <v>0</v>
      </c>
      <c r="D217" s="269">
        <v>2146</v>
      </c>
      <c r="E217" s="269">
        <v>0</v>
      </c>
      <c r="F217" s="269">
        <v>0</v>
      </c>
      <c r="G217" s="269">
        <v>0</v>
      </c>
      <c r="H217" s="269">
        <v>60457</v>
      </c>
      <c r="I217" s="269" t="str">
        <f t="shared" si="6"/>
        <v>חיפה</v>
      </c>
      <c r="J217" s="269">
        <f t="shared" si="8"/>
        <v>4885</v>
      </c>
    </row>
    <row r="218" spans="1:10">
      <c r="A218" t="s">
        <v>521</v>
      </c>
      <c r="B218" s="269">
        <v>171004</v>
      </c>
      <c r="C218" s="269">
        <v>0</v>
      </c>
      <c r="D218" s="269">
        <v>178</v>
      </c>
      <c r="E218" s="269">
        <v>0</v>
      </c>
      <c r="F218" s="269">
        <v>0</v>
      </c>
      <c r="G218" s="269">
        <v>1861</v>
      </c>
      <c r="H218" s="269">
        <v>156056</v>
      </c>
      <c r="I218" s="269" t="str">
        <f t="shared" si="6"/>
        <v>הדרום</v>
      </c>
      <c r="J218" s="269">
        <f t="shared" si="8"/>
        <v>12909</v>
      </c>
    </row>
    <row r="219" spans="1:10">
      <c r="A219" t="s">
        <v>370</v>
      </c>
      <c r="B219" s="269">
        <v>28020</v>
      </c>
      <c r="C219" s="269">
        <v>0</v>
      </c>
      <c r="D219" s="269">
        <v>107</v>
      </c>
      <c r="E219" s="269">
        <v>0</v>
      </c>
      <c r="F219" s="269">
        <v>0</v>
      </c>
      <c r="G219" s="269">
        <v>1210</v>
      </c>
      <c r="H219" s="269">
        <v>25881</v>
      </c>
      <c r="I219" s="269" t="str">
        <f t="shared" si="6"/>
        <v>חיפה</v>
      </c>
      <c r="J219" s="269">
        <f t="shared" si="8"/>
        <v>822</v>
      </c>
    </row>
    <row r="220" spans="1:10">
      <c r="A220" t="s">
        <v>444</v>
      </c>
      <c r="B220" s="269">
        <v>27763.548999999999</v>
      </c>
      <c r="C220" s="269">
        <v>0</v>
      </c>
      <c r="D220" s="269">
        <v>1098</v>
      </c>
      <c r="E220" s="269">
        <v>0</v>
      </c>
      <c r="F220" s="269">
        <v>0</v>
      </c>
      <c r="G220" s="269">
        <v>0</v>
      </c>
      <c r="H220" s="269">
        <v>12072</v>
      </c>
      <c r="I220" s="269" t="str">
        <f t="shared" si="6"/>
        <v>חיפה</v>
      </c>
      <c r="J220" s="269">
        <f t="shared" si="8"/>
        <v>14593.548999999999</v>
      </c>
    </row>
    <row r="221" spans="1:10">
      <c r="A221" t="s">
        <v>371</v>
      </c>
      <c r="B221" s="269">
        <v>821</v>
      </c>
      <c r="C221" s="269">
        <v>0</v>
      </c>
      <c r="D221" s="269">
        <v>36</v>
      </c>
      <c r="E221" s="269">
        <v>0</v>
      </c>
      <c r="F221" s="269">
        <v>0</v>
      </c>
      <c r="G221" s="269">
        <v>0</v>
      </c>
      <c r="H221" s="269">
        <v>287</v>
      </c>
      <c r="I221" s="269" t="str">
        <f t="shared" si="6"/>
        <v>ירושלים</v>
      </c>
      <c r="J221" s="269">
        <f t="shared" si="8"/>
        <v>498</v>
      </c>
    </row>
    <row r="222" spans="1:10">
      <c r="A222" t="s">
        <v>445</v>
      </c>
      <c r="B222" s="269">
        <v>22546.92</v>
      </c>
      <c r="C222" s="269">
        <v>42</v>
      </c>
      <c r="D222" s="269">
        <v>1756</v>
      </c>
      <c r="E222" s="269">
        <v>0</v>
      </c>
      <c r="F222" s="269">
        <v>196</v>
      </c>
      <c r="G222" s="269">
        <v>434</v>
      </c>
      <c r="H222" s="269">
        <v>18235</v>
      </c>
      <c r="I222" s="269" t="str">
        <f t="shared" si="6"/>
        <v>חיפה</v>
      </c>
      <c r="J222" s="269">
        <f t="shared" si="8"/>
        <v>2079.9199999999983</v>
      </c>
    </row>
    <row r="223" spans="1:10">
      <c r="A223" t="s">
        <v>446</v>
      </c>
      <c r="B223" s="269">
        <v>45994.79</v>
      </c>
      <c r="C223" s="269">
        <v>8</v>
      </c>
      <c r="D223" s="269">
        <v>559</v>
      </c>
      <c r="E223" s="269">
        <v>0</v>
      </c>
      <c r="F223" s="269">
        <v>10312</v>
      </c>
      <c r="G223" s="269">
        <v>5831</v>
      </c>
      <c r="H223" s="269">
        <v>35693</v>
      </c>
      <c r="I223" s="269" t="str">
        <f t="shared" si="6"/>
        <v>הדרום</v>
      </c>
      <c r="J223" s="269">
        <f t="shared" si="8"/>
        <v>3903.7900000000009</v>
      </c>
    </row>
    <row r="224" spans="1:10">
      <c r="A224" t="s">
        <v>372</v>
      </c>
      <c r="B224" s="269">
        <v>31525</v>
      </c>
      <c r="C224" s="269">
        <v>0</v>
      </c>
      <c r="D224" s="269">
        <v>11</v>
      </c>
      <c r="E224" s="269">
        <v>0</v>
      </c>
      <c r="F224" s="269">
        <v>902</v>
      </c>
      <c r="G224" s="269">
        <v>461</v>
      </c>
      <c r="H224" s="269">
        <v>29571</v>
      </c>
      <c r="I224" s="269" t="str">
        <f t="shared" si="6"/>
        <v>המרכז</v>
      </c>
      <c r="J224" s="269">
        <f t="shared" si="8"/>
        <v>1482</v>
      </c>
    </row>
    <row r="225" spans="1:10">
      <c r="A225" t="s">
        <v>447</v>
      </c>
      <c r="B225" s="269">
        <v>33941.199999999997</v>
      </c>
      <c r="C225" s="269">
        <v>0</v>
      </c>
      <c r="D225" s="269">
        <v>3414</v>
      </c>
      <c r="E225" s="269">
        <v>0</v>
      </c>
      <c r="F225" s="269">
        <v>0</v>
      </c>
      <c r="G225" s="269">
        <v>0</v>
      </c>
      <c r="H225" s="269">
        <v>23309</v>
      </c>
      <c r="I225" s="269" t="str">
        <f t="shared" si="6"/>
        <v>הצפון</v>
      </c>
      <c r="J225" s="269">
        <f t="shared" si="8"/>
        <v>7218.1999999999971</v>
      </c>
    </row>
    <row r="226" spans="1:10">
      <c r="A226" t="s">
        <v>373</v>
      </c>
      <c r="B226" s="269">
        <v>5453</v>
      </c>
      <c r="C226" s="269">
        <v>0</v>
      </c>
      <c r="D226" s="269">
        <v>39</v>
      </c>
      <c r="E226" s="269">
        <v>0</v>
      </c>
      <c r="F226" s="269">
        <v>18</v>
      </c>
      <c r="G226" s="269">
        <v>0</v>
      </c>
      <c r="H226" s="269">
        <v>3488</v>
      </c>
      <c r="I226" s="269" t="str">
        <f t="shared" si="6"/>
        <v>אזור יהודה והשומרון</v>
      </c>
      <c r="J226" s="269">
        <f t="shared" si="8"/>
        <v>1926</v>
      </c>
    </row>
    <row r="227" spans="1:10">
      <c r="A227" t="s">
        <v>374</v>
      </c>
      <c r="B227" s="269">
        <v>2237</v>
      </c>
      <c r="C227" s="269">
        <v>0</v>
      </c>
      <c r="D227" s="269">
        <v>88</v>
      </c>
      <c r="E227" s="269">
        <v>0</v>
      </c>
      <c r="F227" s="269">
        <v>0</v>
      </c>
      <c r="G227" s="269">
        <v>0</v>
      </c>
      <c r="H227" s="269">
        <v>1861</v>
      </c>
      <c r="I227" s="269" t="str">
        <f t="shared" si="6"/>
        <v>הצפון</v>
      </c>
      <c r="J227" s="269">
        <f t="shared" si="8"/>
        <v>288</v>
      </c>
    </row>
    <row r="228" spans="1:10">
      <c r="A228" t="s">
        <v>448</v>
      </c>
      <c r="B228" s="269">
        <v>99692</v>
      </c>
      <c r="C228" s="269">
        <v>0</v>
      </c>
      <c r="D228" s="269">
        <v>0</v>
      </c>
      <c r="E228" s="269">
        <v>0</v>
      </c>
      <c r="F228" s="269">
        <v>0</v>
      </c>
      <c r="G228" s="269">
        <v>4185</v>
      </c>
      <c r="H228" s="269">
        <v>93290</v>
      </c>
      <c r="I228" s="269" t="str">
        <f t="shared" si="6"/>
        <v>המרכז</v>
      </c>
      <c r="J228" s="269">
        <f t="shared" si="8"/>
        <v>2217</v>
      </c>
    </row>
    <row r="229" spans="1:10">
      <c r="A229" t="s">
        <v>375</v>
      </c>
      <c r="B229" s="269">
        <v>16526.5438932</v>
      </c>
      <c r="C229" s="269">
        <v>0</v>
      </c>
      <c r="D229" s="269">
        <v>350</v>
      </c>
      <c r="E229" s="269">
        <v>0</v>
      </c>
      <c r="F229" s="269">
        <v>0</v>
      </c>
      <c r="G229" s="269">
        <v>0</v>
      </c>
      <c r="H229" s="269">
        <v>14718</v>
      </c>
      <c r="I229" s="269" t="str">
        <f t="shared" si="6"/>
        <v>הצפון</v>
      </c>
      <c r="J229" s="269">
        <f t="shared" si="8"/>
        <v>1458.5438931999997</v>
      </c>
    </row>
    <row r="230" spans="1:10">
      <c r="A230" t="s">
        <v>449</v>
      </c>
      <c r="B230" s="269">
        <v>545265</v>
      </c>
      <c r="C230" s="269">
        <v>0</v>
      </c>
      <c r="D230" s="269">
        <v>410</v>
      </c>
      <c r="E230" s="269">
        <v>0</v>
      </c>
      <c r="F230" s="269">
        <v>0</v>
      </c>
      <c r="G230" s="269">
        <v>1300</v>
      </c>
      <c r="H230" s="269">
        <v>455465</v>
      </c>
      <c r="I230" s="269" t="str">
        <f t="shared" si="6"/>
        <v>המרכז</v>
      </c>
      <c r="J230" s="269">
        <f t="shared" si="8"/>
        <v>88090</v>
      </c>
    </row>
    <row r="231" spans="1:10">
      <c r="A231" t="s">
        <v>450</v>
      </c>
      <c r="B231" s="269">
        <v>20768.531999999999</v>
      </c>
      <c r="C231" s="269">
        <v>0</v>
      </c>
      <c r="D231" s="269">
        <v>950</v>
      </c>
      <c r="E231" s="269">
        <v>0</v>
      </c>
      <c r="F231" s="269">
        <v>0</v>
      </c>
      <c r="G231" s="269">
        <v>1153</v>
      </c>
      <c r="H231" s="269">
        <v>12470</v>
      </c>
      <c r="I231" s="269" t="str">
        <f t="shared" si="6"/>
        <v>הדרום</v>
      </c>
      <c r="J231" s="269">
        <f t="shared" si="8"/>
        <v>6195.5319999999992</v>
      </c>
    </row>
    <row r="232" spans="1:10">
      <c r="A232" t="s">
        <v>451</v>
      </c>
      <c r="B232" s="269">
        <v>276760.30200000003</v>
      </c>
      <c r="C232" s="269">
        <v>24</v>
      </c>
      <c r="D232" s="269">
        <v>6955</v>
      </c>
      <c r="E232" s="269">
        <v>0</v>
      </c>
      <c r="F232" s="269">
        <v>5221</v>
      </c>
      <c r="G232" s="269">
        <v>24949</v>
      </c>
      <c r="H232" s="269">
        <v>186125</v>
      </c>
      <c r="I232" s="269" t="str">
        <f t="shared" si="6"/>
        <v>המרכז</v>
      </c>
      <c r="J232" s="269">
        <f t="shared" si="8"/>
        <v>58707.302000000025</v>
      </c>
    </row>
    <row r="233" spans="1:10">
      <c r="A233" t="s">
        <v>376</v>
      </c>
      <c r="B233" s="269">
        <v>7266.8747917451101</v>
      </c>
      <c r="C233" s="269">
        <v>0</v>
      </c>
      <c r="D233" s="269">
        <v>73</v>
      </c>
      <c r="E233" s="269">
        <v>0</v>
      </c>
      <c r="F233" s="269">
        <v>1708</v>
      </c>
      <c r="G233" s="269">
        <v>0</v>
      </c>
      <c r="H233" s="269">
        <v>1900.29766226223</v>
      </c>
      <c r="I233" s="269" t="str">
        <f t="shared" si="6"/>
        <v>הצפון</v>
      </c>
      <c r="J233" s="269">
        <f t="shared" si="8"/>
        <v>5293.5771294828801</v>
      </c>
    </row>
    <row r="234" spans="1:10">
      <c r="A234" t="s">
        <v>377</v>
      </c>
      <c r="B234" s="269">
        <v>1047.742</v>
      </c>
      <c r="C234" s="269">
        <v>0</v>
      </c>
      <c r="D234" s="269">
        <v>142</v>
      </c>
      <c r="E234" s="269">
        <v>0</v>
      </c>
      <c r="F234" s="269">
        <v>0</v>
      </c>
      <c r="G234" s="269">
        <v>254</v>
      </c>
      <c r="H234" s="269">
        <v>593</v>
      </c>
      <c r="I234" s="269" t="str">
        <f t="shared" si="6"/>
        <v>חיפה</v>
      </c>
      <c r="J234" s="269">
        <f t="shared" si="8"/>
        <v>58.741999999999962</v>
      </c>
    </row>
    <row r="235" spans="1:10">
      <c r="A235" t="s">
        <v>452</v>
      </c>
      <c r="B235" s="269">
        <v>149500</v>
      </c>
      <c r="C235" s="269">
        <v>0</v>
      </c>
      <c r="D235" s="269">
        <v>187</v>
      </c>
      <c r="E235" s="269">
        <v>0</v>
      </c>
      <c r="F235" s="269">
        <v>11774</v>
      </c>
      <c r="G235" s="269">
        <v>15963</v>
      </c>
      <c r="H235" s="269">
        <v>122089</v>
      </c>
      <c r="I235" s="269" t="str">
        <f t="shared" si="6"/>
        <v>המרכז</v>
      </c>
      <c r="J235" s="269">
        <f t="shared" si="8"/>
        <v>11261</v>
      </c>
    </row>
    <row r="236" spans="1:10">
      <c r="A236" t="s">
        <v>453</v>
      </c>
      <c r="B236" s="269">
        <v>421318.56199999998</v>
      </c>
      <c r="C236" s="269">
        <v>40</v>
      </c>
      <c r="D236" s="269">
        <v>34747</v>
      </c>
      <c r="E236" s="269">
        <v>0</v>
      </c>
      <c r="F236" s="269">
        <v>1365</v>
      </c>
      <c r="G236" s="269">
        <v>11260</v>
      </c>
      <c r="H236" s="269">
        <v>330469</v>
      </c>
      <c r="I236" s="269" t="str">
        <f t="shared" si="6"/>
        <v>תל אביב</v>
      </c>
      <c r="J236" s="269">
        <f t="shared" si="8"/>
        <v>44802.561999999976</v>
      </c>
    </row>
    <row r="237" spans="1:10">
      <c r="A237" t="s">
        <v>454</v>
      </c>
      <c r="B237" s="269">
        <v>128688.613</v>
      </c>
      <c r="C237" s="269">
        <v>0</v>
      </c>
      <c r="D237" s="269">
        <v>527</v>
      </c>
      <c r="E237" s="269">
        <v>0</v>
      </c>
      <c r="F237" s="269">
        <v>0</v>
      </c>
      <c r="G237" s="269">
        <v>0</v>
      </c>
      <c r="H237" s="269">
        <v>108087</v>
      </c>
      <c r="I237" s="269" t="str">
        <f t="shared" si="6"/>
        <v>תל אביב</v>
      </c>
      <c r="J237" s="269">
        <f t="shared" si="8"/>
        <v>20074.612999999998</v>
      </c>
    </row>
    <row r="238" spans="1:10">
      <c r="A238" t="s">
        <v>379</v>
      </c>
      <c r="B238" s="269">
        <v>7828</v>
      </c>
      <c r="C238" s="269">
        <v>0</v>
      </c>
      <c r="D238" s="269">
        <v>0</v>
      </c>
      <c r="E238" s="269">
        <v>0</v>
      </c>
      <c r="F238" s="269">
        <v>0</v>
      </c>
      <c r="G238" s="269">
        <v>0</v>
      </c>
      <c r="H238" s="269">
        <v>6544</v>
      </c>
      <c r="I238" s="269" t="str">
        <f t="shared" si="6"/>
        <v>הצפון</v>
      </c>
      <c r="J238" s="269">
        <f t="shared" si="8"/>
        <v>1284</v>
      </c>
    </row>
    <row r="239" spans="1:10">
      <c r="A239" t="s">
        <v>507</v>
      </c>
      <c r="B239" s="269">
        <v>40561.824999999997</v>
      </c>
      <c r="C239" s="269">
        <v>1</v>
      </c>
      <c r="D239" s="269">
        <v>211</v>
      </c>
      <c r="E239" s="269">
        <v>0</v>
      </c>
      <c r="F239" s="269">
        <v>89</v>
      </c>
      <c r="G239" s="269">
        <v>6250</v>
      </c>
      <c r="H239" s="269">
        <v>33209</v>
      </c>
      <c r="I239" s="269" t="str">
        <f t="shared" si="6"/>
        <v>הדרום</v>
      </c>
      <c r="J239" s="269">
        <f t="shared" si="8"/>
        <v>890.82499999999709</v>
      </c>
    </row>
    <row r="240" spans="1:10">
      <c r="A240" t="s">
        <v>455</v>
      </c>
      <c r="B240" s="269">
        <v>166979</v>
      </c>
      <c r="C240" s="269">
        <v>0</v>
      </c>
      <c r="D240" s="269">
        <v>4720</v>
      </c>
      <c r="E240" s="269">
        <v>0</v>
      </c>
      <c r="F240" s="269">
        <v>179</v>
      </c>
      <c r="G240" s="269">
        <v>8534</v>
      </c>
      <c r="H240" s="269">
        <v>139496</v>
      </c>
      <c r="I240" s="269" t="str">
        <f t="shared" si="6"/>
        <v>המרכז</v>
      </c>
      <c r="J240" s="269">
        <f t="shared" si="8"/>
        <v>14229</v>
      </c>
    </row>
    <row r="241" spans="1:10">
      <c r="A241" t="s">
        <v>380</v>
      </c>
      <c r="B241" s="269">
        <v>276.29899999999998</v>
      </c>
      <c r="C241" s="269">
        <v>0</v>
      </c>
      <c r="D241" s="269">
        <v>8</v>
      </c>
      <c r="E241" s="269">
        <v>0</v>
      </c>
      <c r="F241" s="269">
        <v>0</v>
      </c>
      <c r="G241" s="269">
        <v>0</v>
      </c>
      <c r="H241" s="269">
        <v>183.04</v>
      </c>
      <c r="I241" s="269" t="str">
        <f t="shared" si="6"/>
        <v>הצפון</v>
      </c>
      <c r="J241" s="269">
        <f t="shared" si="8"/>
        <v>85.258999999999986</v>
      </c>
    </row>
    <row r="242" spans="1:10">
      <c r="A242" t="s">
        <v>381</v>
      </c>
      <c r="B242" s="269">
        <v>3705</v>
      </c>
      <c r="C242" s="269">
        <v>0</v>
      </c>
      <c r="D242" s="269">
        <v>0</v>
      </c>
      <c r="E242" s="269">
        <v>0</v>
      </c>
      <c r="F242" s="269">
        <v>851</v>
      </c>
      <c r="G242" s="269">
        <v>162</v>
      </c>
      <c r="H242" s="269">
        <v>2692</v>
      </c>
      <c r="I242" s="269" t="str">
        <f t="shared" si="6"/>
        <v>הדרום</v>
      </c>
      <c r="J242" s="269">
        <f t="shared" si="8"/>
        <v>851</v>
      </c>
    </row>
    <row r="243" spans="1:10">
      <c r="A243" t="s">
        <v>530</v>
      </c>
      <c r="B243" s="269">
        <v>36637.56237</v>
      </c>
      <c r="C243" s="269">
        <v>0</v>
      </c>
      <c r="D243" s="269">
        <v>8.0120000000001692</v>
      </c>
      <c r="E243" s="269">
        <v>0</v>
      </c>
      <c r="F243" s="269">
        <v>0</v>
      </c>
      <c r="G243" s="269">
        <v>2223.5920000000001</v>
      </c>
      <c r="H243" s="269">
        <v>32423.75</v>
      </c>
      <c r="I243" s="269" t="str">
        <f t="shared" si="6"/>
        <v>המרכז</v>
      </c>
      <c r="J243" s="269">
        <f t="shared" si="8"/>
        <v>1982.2083700000003</v>
      </c>
    </row>
    <row r="244" spans="1:10">
      <c r="A244" t="s">
        <v>508</v>
      </c>
      <c r="B244" s="269">
        <v>18158.161</v>
      </c>
      <c r="C244" s="269">
        <v>0</v>
      </c>
      <c r="D244" s="269">
        <v>999</v>
      </c>
      <c r="E244" s="269">
        <v>0</v>
      </c>
      <c r="F244" s="269">
        <v>0</v>
      </c>
      <c r="G244" s="269">
        <v>851</v>
      </c>
      <c r="H244" s="269">
        <v>14103.14</v>
      </c>
      <c r="I244" s="269" t="str">
        <f t="shared" si="6"/>
        <v>הדרום</v>
      </c>
      <c r="J244" s="269">
        <f t="shared" si="8"/>
        <v>2205.0210000000006</v>
      </c>
    </row>
    <row r="245" spans="1:10">
      <c r="A245" t="s">
        <v>456</v>
      </c>
      <c r="B245" s="269">
        <v>49534.352200000001</v>
      </c>
      <c r="C245" s="269">
        <v>0</v>
      </c>
      <c r="D245" s="269">
        <v>16842</v>
      </c>
      <c r="E245" s="269">
        <v>0</v>
      </c>
      <c r="F245" s="269">
        <v>0</v>
      </c>
      <c r="G245" s="269">
        <v>217</v>
      </c>
      <c r="H245" s="269">
        <v>24046</v>
      </c>
      <c r="I245" s="269" t="str">
        <f t="shared" si="6"/>
        <v>הדרום</v>
      </c>
      <c r="J245" s="269">
        <f t="shared" si="8"/>
        <v>8429.3522000000012</v>
      </c>
    </row>
    <row r="246" spans="1:10">
      <c r="A246" t="s">
        <v>382</v>
      </c>
      <c r="B246" s="269">
        <v>26884</v>
      </c>
      <c r="C246" s="269">
        <v>0</v>
      </c>
      <c r="D246" s="269">
        <v>3362</v>
      </c>
      <c r="E246" s="269">
        <v>0</v>
      </c>
      <c r="F246" s="269">
        <v>9</v>
      </c>
      <c r="G246" s="269">
        <v>0</v>
      </c>
      <c r="H246" s="269">
        <v>22765</v>
      </c>
      <c r="I246" s="269" t="str">
        <f t="shared" si="6"/>
        <v>המרכז</v>
      </c>
      <c r="J246" s="269">
        <f t="shared" si="8"/>
        <v>757</v>
      </c>
    </row>
    <row r="247" spans="1:10">
      <c r="A247" t="s">
        <v>509</v>
      </c>
      <c r="B247" s="269">
        <v>37746.184523809497</v>
      </c>
      <c r="C247" s="269">
        <v>0</v>
      </c>
      <c r="D247" s="269">
        <v>711</v>
      </c>
      <c r="E247" s="269">
        <v>0</v>
      </c>
      <c r="F247" s="269">
        <v>0</v>
      </c>
      <c r="G247" s="269">
        <v>0</v>
      </c>
      <c r="H247" s="269">
        <v>31946</v>
      </c>
      <c r="I247" s="269" t="str">
        <f t="shared" si="6"/>
        <v>אזור יהודה והשומרון</v>
      </c>
      <c r="J247" s="269">
        <f t="shared" si="8"/>
        <v>5089.1845238094975</v>
      </c>
    </row>
    <row r="248" spans="1:10">
      <c r="A248" t="s">
        <v>383</v>
      </c>
      <c r="B248" s="269">
        <v>15097.9043</v>
      </c>
      <c r="C248" s="269">
        <v>0</v>
      </c>
      <c r="D248" s="269">
        <v>624</v>
      </c>
      <c r="E248" s="269">
        <v>0</v>
      </c>
      <c r="F248" s="269">
        <v>0</v>
      </c>
      <c r="G248" s="269">
        <v>0</v>
      </c>
      <c r="H248" s="269">
        <v>12833</v>
      </c>
      <c r="I248" s="269" t="str">
        <f t="shared" si="6"/>
        <v>הצפון</v>
      </c>
      <c r="J248" s="269">
        <f t="shared" si="8"/>
        <v>1640.9043000000001</v>
      </c>
    </row>
    <row r="249" spans="1:10">
      <c r="A249" t="s">
        <v>384</v>
      </c>
      <c r="B249" s="269">
        <v>1437.1379999999999</v>
      </c>
      <c r="C249" s="269">
        <v>0</v>
      </c>
      <c r="D249" s="269">
        <v>0</v>
      </c>
      <c r="E249" s="269">
        <v>0</v>
      </c>
      <c r="F249" s="269">
        <v>0</v>
      </c>
      <c r="G249" s="269">
        <v>18</v>
      </c>
      <c r="H249" s="269">
        <v>1345</v>
      </c>
      <c r="I249" s="269" t="str">
        <f t="shared" si="6"/>
        <v>הצפון</v>
      </c>
      <c r="J249" s="269">
        <f t="shared" si="8"/>
        <v>74.13799999999992</v>
      </c>
    </row>
    <row r="250" spans="1:10">
      <c r="A250" t="s">
        <v>510</v>
      </c>
      <c r="B250" s="269">
        <v>23917</v>
      </c>
      <c r="C250" s="269">
        <v>0</v>
      </c>
      <c r="D250" s="269">
        <v>7773</v>
      </c>
      <c r="E250" s="269">
        <v>0</v>
      </c>
      <c r="F250" s="269">
        <v>0</v>
      </c>
      <c r="G250" s="269">
        <v>0</v>
      </c>
      <c r="H250" s="269">
        <v>15623</v>
      </c>
      <c r="I250" s="269" t="str">
        <f t="shared" si="6"/>
        <v>הדרום</v>
      </c>
      <c r="J250" s="269">
        <f t="shared" si="8"/>
        <v>521</v>
      </c>
    </row>
    <row r="251" spans="1:10">
      <c r="A251" t="s">
        <v>511</v>
      </c>
      <c r="B251" s="269">
        <v>16301</v>
      </c>
      <c r="C251" s="269">
        <v>0</v>
      </c>
      <c r="D251" s="269">
        <v>102</v>
      </c>
      <c r="E251" s="269">
        <v>0</v>
      </c>
      <c r="F251" s="269">
        <v>0</v>
      </c>
      <c r="G251" s="269">
        <v>53</v>
      </c>
      <c r="H251" s="269">
        <v>16112</v>
      </c>
      <c r="I251" s="269" t="str">
        <f t="shared" si="6"/>
        <v>הדרום</v>
      </c>
      <c r="J251" s="269">
        <f t="shared" si="8"/>
        <v>34</v>
      </c>
    </row>
    <row r="252" spans="1:10">
      <c r="A252" t="s">
        <v>457</v>
      </c>
      <c r="B252" s="269">
        <v>21362</v>
      </c>
      <c r="C252" s="269">
        <v>0</v>
      </c>
      <c r="D252" s="269">
        <v>2453</v>
      </c>
      <c r="E252" s="269">
        <v>0</v>
      </c>
      <c r="F252" s="269">
        <v>0</v>
      </c>
      <c r="G252" s="269">
        <v>0</v>
      </c>
      <c r="H252" s="269">
        <v>12194</v>
      </c>
      <c r="I252" s="269" t="str">
        <f t="shared" si="6"/>
        <v>הצפון</v>
      </c>
      <c r="J252" s="269">
        <f t="shared" si="8"/>
        <v>6715</v>
      </c>
    </row>
    <row r="253" spans="1:10">
      <c r="A253" t="s">
        <v>458</v>
      </c>
      <c r="B253" s="269">
        <v>3062613.94</v>
      </c>
      <c r="C253" s="269">
        <v>678</v>
      </c>
      <c r="D253" s="269">
        <v>23432</v>
      </c>
      <c r="E253" s="269">
        <v>0</v>
      </c>
      <c r="F253" s="269">
        <v>135475</v>
      </c>
      <c r="G253" s="269">
        <v>562383</v>
      </c>
      <c r="H253" s="269">
        <v>2200046</v>
      </c>
      <c r="I253" s="269" t="str">
        <f t="shared" si="6"/>
        <v>תל אביב</v>
      </c>
      <c r="J253" s="269">
        <f t="shared" si="8"/>
        <v>276074.93999999994</v>
      </c>
    </row>
    <row r="254" spans="1:10">
      <c r="A254" t="s">
        <v>385</v>
      </c>
      <c r="B254" s="269">
        <v>5988.8620000000001</v>
      </c>
      <c r="C254" s="269">
        <v>1</v>
      </c>
      <c r="D254" s="269">
        <v>85</v>
      </c>
      <c r="E254" s="269">
        <v>0</v>
      </c>
      <c r="F254" s="269">
        <v>211</v>
      </c>
      <c r="G254" s="269">
        <v>91</v>
      </c>
      <c r="H254" s="269">
        <v>5670</v>
      </c>
      <c r="I254" s="269" t="str">
        <f t="shared" si="6"/>
        <v>המרכז</v>
      </c>
      <c r="J254" s="269">
        <f t="shared" si="8"/>
        <v>141.86200000000008</v>
      </c>
    </row>
    <row r="255" spans="1:10">
      <c r="A255" t="s">
        <v>386</v>
      </c>
      <c r="B255" s="269">
        <v>786</v>
      </c>
      <c r="C255" s="269">
        <v>0</v>
      </c>
      <c r="D255" s="269">
        <v>97</v>
      </c>
      <c r="E255" s="269">
        <v>0</v>
      </c>
      <c r="F255" s="269">
        <v>0</v>
      </c>
      <c r="G255" s="269">
        <v>0</v>
      </c>
      <c r="H255" s="269">
        <v>138</v>
      </c>
      <c r="I255" s="269" t="str">
        <f t="shared" si="6"/>
        <v>הדרום</v>
      </c>
      <c r="J255" s="269">
        <f t="shared" si="8"/>
        <v>551</v>
      </c>
    </row>
    <row r="256" spans="1:10">
      <c r="A256" t="s">
        <v>512</v>
      </c>
      <c r="B256" s="269">
        <v>135210</v>
      </c>
      <c r="C256" s="269">
        <v>0</v>
      </c>
      <c r="D256" s="269">
        <v>543</v>
      </c>
      <c r="E256" s="269">
        <v>0</v>
      </c>
      <c r="F256" s="269">
        <v>0</v>
      </c>
      <c r="G256" s="269">
        <v>1156</v>
      </c>
      <c r="H256" s="269">
        <v>122746</v>
      </c>
      <c r="I256" s="269" t="str">
        <f t="shared" si="6"/>
        <v>הדרום</v>
      </c>
      <c r="J256" s="269">
        <f t="shared" si="8"/>
        <v>10765</v>
      </c>
    </row>
    <row r="257" spans="2:10">
      <c r="B257" s="269">
        <f>SUM(B2:B256)</f>
        <v>17015614.785798121</v>
      </c>
      <c r="C257" s="269">
        <f t="shared" ref="C257:J257" si="9">SUM(C2:C256)</f>
        <v>5154.0712999999996</v>
      </c>
      <c r="D257" s="269">
        <f t="shared" si="9"/>
        <v>785481.62600000005</v>
      </c>
      <c r="E257" s="269">
        <f t="shared" si="9"/>
        <v>0</v>
      </c>
      <c r="F257" s="269">
        <f t="shared" si="9"/>
        <v>474191</v>
      </c>
      <c r="G257" s="269">
        <f t="shared" si="9"/>
        <v>997497.09100000001</v>
      </c>
      <c r="H257" s="269">
        <f t="shared" si="9"/>
        <v>13071915.427662261</v>
      </c>
      <c r="I257" s="269"/>
      <c r="J257" s="269">
        <f t="shared" si="9"/>
        <v>1879197.5698358587</v>
      </c>
    </row>
  </sheetData>
  <autoFilter ref="A1:J257" xr:uid="{00000000-0009-0000-0000-00000C00000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>
  <LongProp xmlns="" name="TaxCatchAll"><![CDATA[16;#עסקים|91e94d3b-e084-4602-a95f-825217ac9d9f;#116;#מאפייני עסקים|7e58192d-86d1-4903-877f-9aabb9485c76;#24;#עברית|d5ca1f8a-058f-4a61-87d9-d098eff07fef;#23;#אנגלית|bcd2f785-9433-481a-8dea-af8b5faa5f5c;#27;#לוח|6b95aa8e-5cab-4c4c-8bab-5ee7b221131a;#132;#שנתי|3aa65854-6eee-4c18-bea6-a232fd3cf6c6]]></LongProp>
</Long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 פרסום למס" ma:contentTypeID="0x01010018C65C5FFA1A411CB733A36D5E05D176005EC8771B28134F43A3AE7296363CCDAA0012EE8DAAB84E594CBB34D7852AC42FC4" ma:contentTypeVersion="829" ma:contentTypeDescription="צור מסמך חדש." ma:contentTypeScope="" ma:versionID="7450efb744cf4fe5991c984714a1d8b9">
  <xsd:schema xmlns:xsd="http://www.w3.org/2001/XMLSchema" xmlns:xs="http://www.w3.org/2001/XMLSchema" xmlns:p="http://schemas.microsoft.com/office/2006/metadata/properties" xmlns:ns1="http://schemas.microsoft.com/sharepoint/v3" xmlns:ns2="f37fff55-d014-472b-b062-823f736a4040" targetNamespace="http://schemas.microsoft.com/office/2006/metadata/properties" ma:root="true" ma:fieldsID="4dc1eedb6adbe2dce120af4718f6ba38" ns1:_="" ns2:_="">
    <xsd:import namespace="http://schemas.microsoft.com/sharepoint/v3"/>
    <xsd:import namespace="f37fff55-d014-472b-b062-823f736a4040"/>
    <xsd:element name="properties">
      <xsd:complexType>
        <xsd:sequence>
          <xsd:element name="documentManagement">
            <xsd:complexType>
              <xsd:all>
                <xsd:element ref="ns2:CbsDataPublishDate" minOccurs="0"/>
                <xsd:element ref="ns2:CbsPublishingDocSubject" minOccurs="0"/>
                <xsd:element ref="ns2:CbsPublishingDocChapter" minOccurs="0"/>
                <xsd:element ref="ns2:CbsDocArticleVariationRelUrl" minOccurs="0"/>
                <xsd:element ref="ns2:CbsPublishingDocSubjectEng" minOccurs="0"/>
                <xsd:element ref="ns2:CbsPublishingDocChapterEng" minOccurs="0"/>
                <xsd:element ref="ns2:CbsOrderField" minOccurs="0"/>
                <xsd:element ref="ns2:CbsHide" minOccurs="0"/>
                <xsd:element ref="ns2:badce114fb994f27a777030e336d1efa" minOccurs="0"/>
                <xsd:element ref="ns1:PublishingRollupImage" minOccurs="0"/>
                <xsd:element ref="ns1:eWaveListOrderValue" minOccurs="0"/>
                <xsd:element ref="ns2:CbsEnglishTitle" minOccurs="0"/>
                <xsd:element ref="ns2:CbsDocArticleVariationRelUrlEng" minOccurs="0"/>
                <xsd:element ref="ns2:CbsDataSource" minOccurs="0"/>
                <xsd:element ref="ns2:CbsMadadPublishDate" minOccurs="0"/>
                <xsd:element ref="ns1:ArticleSta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RollupImage" ma:index="26" nillable="true" ma:displayName="תמונת סיכום" ma:description="'תמונת סיכום' הוא עמודת אתר שיוצרת תכונת הפרסום. היא משמשת בסוג תוכן הדף כתמונה של הדף באוספי תוכן כגון ה- Web Part של תוכן לפי חיפוש." ma:internalName="PublishingRollupImage">
      <xsd:simpleType>
        <xsd:restriction base="dms:Unknown"/>
      </xsd:simpleType>
    </xsd:element>
    <xsd:element name="eWaveListOrderValue" ma:index="27" nillable="true" ma:displayName="סידור" ma:decimals="2" ma:internalName="eWaveListOrderValue" ma:readOnly="false">
      <xsd:simpleType>
        <xsd:restriction base="dms:Number"/>
      </xsd:simpleType>
    </xsd:element>
    <xsd:element name="ArticleStartDate" ma:index="35" nillable="true" ma:displayName="תאריך מאמר" ma:description="'תאריך המאמר' הוא עמודת אתר שיוצרת תכונת הפרסום. היא משמשת בסוג תוכן דף המאמר כתאריך של הדף." ma:format="DateOnly" ma:internalName="ArticleStart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7fff55-d014-472b-b062-823f736a4040" elementFormDefault="qualified">
    <xsd:import namespace="http://schemas.microsoft.com/office/2006/documentManagement/types"/>
    <xsd:import namespace="http://schemas.microsoft.com/office/infopath/2007/PartnerControls"/>
    <xsd:element name="CbsDataPublishDate" ma:index="8" nillable="true" ma:displayName="תאריך פרסום הנתונים" ma:internalName="CbsDataPublishDate" ma:readOnly="false">
      <xsd:simpleType>
        <xsd:restriction base="dms:DateTime"/>
      </xsd:simpleType>
    </xsd:element>
    <xsd:element name="CbsPublishingDocSubject" ma:index="10" nillable="true" ma:displayName="שם נושא עברית" ma:internalName="CbsPublishingDocSubject" ma:readOnly="false">
      <xsd:simpleType>
        <xsd:restriction base="dms:Text"/>
      </xsd:simpleType>
    </xsd:element>
    <xsd:element name="CbsPublishingDocChapter" ma:index="11" nillable="true" ma:displayName="שם פרק עברית" ma:internalName="CbsPublishingDocChapter" ma:readOnly="false">
      <xsd:simpleType>
        <xsd:restriction base="dms:Text"/>
      </xsd:simpleType>
    </xsd:element>
    <xsd:element name="CbsDocArticleVariationRelUrl" ma:index="12" nillable="true" ma:displayName="קישור מאמר עברית" ma:internalName="CbsDocArticleVariationRelUrl" ma:readOnly="false">
      <xsd:simpleType>
        <xsd:restriction base="dms:Text"/>
      </xsd:simpleType>
    </xsd:element>
    <xsd:element name="CbsPublishingDocSubjectEng" ma:index="13" nillable="true" ma:displayName="שם נושא אנגלית" ma:internalName="CbsPublishingDocSubjectEng" ma:readOnly="false">
      <xsd:simpleType>
        <xsd:restriction base="dms:Text"/>
      </xsd:simpleType>
    </xsd:element>
    <xsd:element name="CbsPublishingDocChapterEng" ma:index="14" nillable="true" ma:displayName="שם פרק אנגלית" ma:internalName="CbsPublishingDocChapterEng" ma:readOnly="false">
      <xsd:simpleType>
        <xsd:restriction base="dms:Text"/>
      </xsd:simpleType>
    </xsd:element>
    <xsd:element name="CbsOrderField" ma:index="15" nillable="true" ma:displayName="סדר" ma:internalName="CbsOrderField" ma:readOnly="false">
      <xsd:simpleType>
        <xsd:restriction base="dms:Number"/>
      </xsd:simpleType>
    </xsd:element>
    <xsd:element name="CbsHide" ma:index="16" nillable="true" ma:displayName="הסתר" ma:internalName="CbsHide" ma:readOnly="false">
      <xsd:simpleType>
        <xsd:restriction base="dms:Boolean"/>
      </xsd:simpleType>
    </xsd:element>
    <xsd:element name="badce114fb994f27a777030e336d1efa" ma:index="17" nillable="true" ma:taxonomy="true" ma:internalName="badce114fb994f27a777030e336d1efa" ma:taxonomyFieldName="CbsMMDSubjects" ma:displayName="נושאים" ma:readOnly="false" ma:default="" ma:fieldId="badce114-fb99-4f27-a777-030e336d1efa" ma:taxonomyMulti="true" ma:sspId="3561f26f-b765-481f-a768-7c7417e4a021" ma:termSetId="d7f67748-0ad2-4e38-bb9f-75af97b01185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CbsEnglishTitle" ma:index="28" nillable="true" ma:displayName="כותרת אנגלית" ma:internalName="CbsEnglishTitle" ma:readOnly="false">
      <xsd:simpleType>
        <xsd:restriction base="dms:Text"/>
      </xsd:simpleType>
    </xsd:element>
    <xsd:element name="CbsDocArticleVariationRelUrlEng" ma:index="29" nillable="true" ma:displayName="קישור למאמר אנגלית" ma:internalName="CbsDocArticleVariationRelUrlEng" ma:readOnly="false">
      <xsd:simpleType>
        <xsd:restriction base="dms:Text"/>
      </xsd:simpleType>
    </xsd:element>
    <xsd:element name="CbsDataSource" ma:index="31" nillable="true" ma:displayName="תיקיה לדרופ דאון" ma:internalName="CbsDataSource" ma:readOnly="false">
      <xsd:simpleType>
        <xsd:restriction base="dms:Text"/>
      </xsd:simpleType>
    </xsd:element>
    <xsd:element name="CbsMadadPublishDate" ma:index="34" nillable="true" ma:displayName="תאריך הצגה" ma:internalName="CbsMadadPublish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bsDataSource xmlns="f37fff55-d014-472b-b062-823f736a4040" xsi:nil="true"/>
    <CbsDocArticleVariationRelUrlEng xmlns="f37fff55-d014-472b-b062-823f736a4040">/en/mediarelease/Pages/2020/Business-Demography-2017-2019.aspx</CbsDocArticleVariationRelUrlEng>
    <CbsDocArticleVariationRelUrl xmlns="f37fff55-d014-472b-b062-823f736a4040">/he/mediarelease/Pages/2020/דמוגרפיה-של-עסקים-שרידות-ותנועות-של-עסקים-2019-2017.aspx</CbsDocArticleVariationRelUrl>
    <PublishingRollupImage xmlns="http://schemas.microsoft.com/sharepoint/v3" xsi:nil="true"/>
    <CbsOrderField xmlns="f37fff55-d014-472b-b062-823f736a4040">3</CbsOrderField>
    <CbsPublishingDocChapter xmlns="f37fff55-d014-472b-b062-823f736a4040">לוחות</CbsPublishingDocChapter>
    <CbsHide xmlns="f37fff55-d014-472b-b062-823f736a4040" xsi:nil="true"/>
    <CbsEnglishTitle xmlns="f37fff55-d014-472b-b062-823f736a4040">3. OPENING AND CLOSURES OF BUSINESSES IN 2018, 2019 ACCORDING TO THE BUSINESS REGISTER,</CbsEnglishTitle>
    <CbsPublishingDocSubjectEng xmlns="f37fff55-d014-472b-b062-823f736a4040" xsi:nil="true"/>
    <CbsPublishingDocChapterEng xmlns="f37fff55-d014-472b-b062-823f736a4040">Tables</CbsPublishingDocChapterEng>
    <ArticleStartDate xmlns="http://schemas.microsoft.com/sharepoint/v3" xsi:nil="true"/>
    <CbsDataPublishDate xmlns="f37fff55-d014-472b-b062-823f736a4040">2020-07-21T10:00:00+00:00</CbsDataPublishDate>
    <CbsPublishingDocSubject xmlns="f37fff55-d014-472b-b062-823f736a4040" xsi:nil="true"/>
    <eWaveListOrderValue xmlns="http://schemas.microsoft.com/sharepoint/v3" xsi:nil="true"/>
    <badce114fb994f27a777030e336d1efa xmlns="f37fff55-d014-472b-b062-823f736a4040">
      <Terms xmlns="http://schemas.microsoft.com/office/infopath/2007/PartnerControls">
        <TermInfo xmlns="http://schemas.microsoft.com/office/infopath/2007/PartnerControls">
          <TermName xmlns="http://schemas.microsoft.com/office/infopath/2007/PartnerControls">עסקים</TermName>
          <TermId xmlns="http://schemas.microsoft.com/office/infopath/2007/PartnerControls">91e94d3b-e084-4602-a95f-825217ac9d9f</TermId>
        </TermInfo>
        <TermInfo xmlns="http://schemas.microsoft.com/office/infopath/2007/PartnerControls">
          <TermName xmlns="http://schemas.microsoft.com/office/infopath/2007/PartnerControls">מאפייני עסקים</TermName>
          <TermId xmlns="http://schemas.microsoft.com/office/infopath/2007/PartnerControls">7e58192d-86d1-4903-877f-9aabb9485c76</TermId>
        </TermInfo>
      </Terms>
    </badce114fb994f27a777030e336d1efa>
    <CbsMadadPublishDate xmlns="f37fff55-d014-472b-b062-823f736a4040" xsi:nil="true"/>
  </documentManagement>
</p:properties>
</file>

<file path=customXml/itemProps1.xml><?xml version="1.0" encoding="utf-8"?>
<ds:datastoreItem xmlns:ds="http://schemas.openxmlformats.org/officeDocument/2006/customXml" ds:itemID="{79EBF9E6-7F34-40D7-B8F2-F3251BE872CB}">
  <ds:schemaRefs>
    <ds:schemaRef ds:uri="http://schemas.microsoft.com/office/2006/metadata/longProperties"/>
    <ds:schemaRef ds:uri=""/>
  </ds:schemaRefs>
</ds:datastoreItem>
</file>

<file path=customXml/itemProps2.xml><?xml version="1.0" encoding="utf-8"?>
<ds:datastoreItem xmlns:ds="http://schemas.openxmlformats.org/officeDocument/2006/customXml" ds:itemID="{60E558CA-4C17-452C-A1AB-308F2119147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2DA3B1-0903-4AD4-AEC2-2C1318836A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37fff55-d014-472b-b062-823f736a40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6A38C26-3E3D-4EE3-843C-814191BB4690}">
  <ds:schemaRefs>
    <ds:schemaRef ds:uri="http://schemas.microsoft.com/office/2006/metadata/properties"/>
    <ds:schemaRef ds:uri="http://schemas.microsoft.com/office/infopath/2007/PartnerControls"/>
    <ds:schemaRef ds:uri="f37fff55-d014-472b-b062-823f736a4040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13</vt:i4>
      </vt:variant>
      <vt:variant>
        <vt:lpstr>טווחים בעלי שם</vt:lpstr>
      </vt:variant>
      <vt:variant>
        <vt:i4>2</vt:i4>
      </vt:variant>
    </vt:vector>
  </HeadingPairs>
  <TitlesOfParts>
    <vt:vector size="15" baseType="lpstr">
      <vt:lpstr>2015 פעילים</vt:lpstr>
      <vt:lpstr>2016 פעילים</vt:lpstr>
      <vt:lpstr>2017 פעילים</vt:lpstr>
      <vt:lpstr>2015</vt:lpstr>
      <vt:lpstr>2016 לידות</vt:lpstr>
      <vt:lpstr>2017 לידות</vt:lpstr>
      <vt:lpstr>2019 לידות</vt:lpstr>
      <vt:lpstr>2018-2019</vt:lpstr>
      <vt:lpstr>ריכוז נתונים</vt:lpstr>
      <vt:lpstr>נתוני רשויות 2015</vt:lpstr>
      <vt:lpstr>נתוני רשויות 2016</vt:lpstr>
      <vt:lpstr>נתוני רשויות 2017</vt:lpstr>
      <vt:lpstr>נתוני רשויות 2018</vt:lpstr>
      <vt:lpstr>'2018-2019'!WPrint_Area_W</vt:lpstr>
      <vt:lpstr>מחוזות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3. פתיחות וסגירות עסקים בשנים 2018 ו-2019 לפי ענף כלכלי (הסיווג האחיד 2011) מתוך מרשם העסקים</dc:title>
  <dc:creator>avishai cohen</dc:creator>
  <cp:lastModifiedBy>yogev sharvit</cp:lastModifiedBy>
  <cp:lastPrinted>2020-07-19T13:25:17Z</cp:lastPrinted>
  <dcterms:created xsi:type="dcterms:W3CDTF">2017-07-18T12:15:37Z</dcterms:created>
  <dcterms:modified xsi:type="dcterms:W3CDTF">2020-09-17T07:25:35Z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b05328652cd4d188b8237060e08f6a6">
    <vt:lpwstr>לוח|6b95aa8e-5cab-4c4c-8bab-5ee7b221131a</vt:lpwstr>
  </property>
  <property fmtid="{D5CDD505-2E9C-101B-9397-08002B2CF9AE}" pid="3" name="nfa41555e3464cf4bb914e89b71e6bff">
    <vt:lpwstr/>
  </property>
  <property fmtid="{D5CDD505-2E9C-101B-9397-08002B2CF9AE}" pid="4" name="CbsMMDForPublicationCSB">
    <vt:lpwstr/>
  </property>
  <property fmtid="{D5CDD505-2E9C-101B-9397-08002B2CF9AE}" pid="5" name="CbsMMDSubjects">
    <vt:lpwstr>16;#עסקים|91e94d3b-e084-4602-a95f-825217ac9d9f;#116;#מאפייני עסקים|7e58192d-86d1-4903-877f-9aabb9485c76</vt:lpwstr>
  </property>
  <property fmtid="{D5CDD505-2E9C-101B-9397-08002B2CF9AE}" pid="6" name="CbsMMDLanguages">
    <vt:lpwstr>24;#עברית|d5ca1f8a-058f-4a61-87d9-d098eff07fef;#23;#אנגלית|bcd2f785-9433-481a-8dea-af8b5faa5f5c</vt:lpwstr>
  </property>
  <property fmtid="{D5CDD505-2E9C-101B-9397-08002B2CF9AE}" pid="7" name="CbsMMDItemType">
    <vt:lpwstr>27;#לוח|6b95aa8e-5cab-4c4c-8bab-5ee7b221131a</vt:lpwstr>
  </property>
  <property fmtid="{D5CDD505-2E9C-101B-9397-08002B2CF9AE}" pid="8" name="CbsMMDInterval">
    <vt:lpwstr>132;#שנתי|3aa65854-6eee-4c18-bea6-a232fd3cf6c6</vt:lpwstr>
  </property>
  <property fmtid="{D5CDD505-2E9C-101B-9397-08002B2CF9AE}" pid="9" name="d8f60aace6e84187b9d8167da15a966c">
    <vt:lpwstr/>
  </property>
  <property fmtid="{D5CDD505-2E9C-101B-9397-08002B2CF9AE}" pid="10" name="CbsMMDSettlements">
    <vt:lpwstr/>
  </property>
  <property fmtid="{D5CDD505-2E9C-101B-9397-08002B2CF9AE}" pid="11" name="fa130405dbd9451c89aaf40a75fe388c">
    <vt:lpwstr/>
  </property>
  <property fmtid="{D5CDD505-2E9C-101B-9397-08002B2CF9AE}" pid="12" name="CbsMMDLicense">
    <vt:lpwstr/>
  </property>
  <property fmtid="{D5CDD505-2E9C-101B-9397-08002B2CF9AE}" pid="13" name="d26306ee4df449b8a93fe89c272330c7">
    <vt:lpwstr/>
  </property>
  <property fmtid="{D5CDD505-2E9C-101B-9397-08002B2CF9AE}" pid="14" name="k996ec15d8b84c25ab4ba497b8126068">
    <vt:lpwstr/>
  </property>
  <property fmtid="{D5CDD505-2E9C-101B-9397-08002B2CF9AE}" pid="15" name="CbsMMDSurveys">
    <vt:lpwstr/>
  </property>
  <property fmtid="{D5CDD505-2E9C-101B-9397-08002B2CF9AE}" pid="16" name="l2e12a95055c425a9be399caf84ebe5f">
    <vt:lpwstr>עברית|d5ca1f8a-058f-4a61-87d9-d098eff07fef;אנגלית|bcd2f785-9433-481a-8dea-af8b5faa5f5c</vt:lpwstr>
  </property>
  <property fmtid="{D5CDD505-2E9C-101B-9397-08002B2CF9AE}" pid="17" name="be7e4c0a87744fda8f9ec475d0d5383d">
    <vt:lpwstr/>
  </property>
  <property fmtid="{D5CDD505-2E9C-101B-9397-08002B2CF9AE}" pid="18" name="CbsMMDGeoDistribution">
    <vt:lpwstr/>
  </property>
  <property fmtid="{D5CDD505-2E9C-101B-9397-08002B2CF9AE}" pid="19" name="o2494bd4375f452fad1b646d6a811f44">
    <vt:lpwstr>שנתי|3aa65854-6eee-4c18-bea6-a232fd3cf6c6</vt:lpwstr>
  </property>
  <property fmtid="{D5CDD505-2E9C-101B-9397-08002B2CF9AE}" pid="20" name="CbsMMDPublisher">
    <vt:lpwstr/>
  </property>
  <property fmtid="{D5CDD505-2E9C-101B-9397-08002B2CF9AE}" pid="21" name="le6ae3b316d345348c5a7081083b5f17">
    <vt:lpwstr/>
  </property>
  <property fmtid="{D5CDD505-2E9C-101B-9397-08002B2CF9AE}" pid="22" name="CbsMMDGlobalSubjects">
    <vt:lpwstr/>
  </property>
  <property fmtid="{D5CDD505-2E9C-101B-9397-08002B2CF9AE}" pid="23" name="e963c9d311ab4da3b6cbc837a17bbe40">
    <vt:lpwstr/>
  </property>
  <property fmtid="{D5CDD505-2E9C-101B-9397-08002B2CF9AE}" pid="24" name="TaxCatchAll">
    <vt:lpwstr>16;#עסקים|91e94d3b-e084-4602-a95f-825217ac9d9f;#116;#מאפייני עסקים|7e58192d-86d1-4903-877f-9aabb9485c76;#24;#עברית|d5ca1f8a-058f-4a61-87d9-d098eff07fef;#23;#אנגלית|bcd2f785-9433-481a-8dea-af8b5faa5f5c;#27;#לוח|6b95aa8e-5cab-4c4c-8bab-5ee7b221131a;#132;#שנ</vt:lpwstr>
  </property>
  <property fmtid="{D5CDD505-2E9C-101B-9397-08002B2CF9AE}" pid="25" name="CbsMMDGatheringMethod">
    <vt:lpwstr/>
  </property>
  <property fmtid="{D5CDD505-2E9C-101B-9397-08002B2CF9AE}" pid="26" name="display_urn:schemas-microsoft-com:office:office#Editor">
    <vt:lpwstr>חשבון מערכת</vt:lpwstr>
  </property>
  <property fmtid="{D5CDD505-2E9C-101B-9397-08002B2CF9AE}" pid="27" name="Order">
    <vt:lpwstr>11653500.0000000</vt:lpwstr>
  </property>
  <property fmtid="{D5CDD505-2E9C-101B-9397-08002B2CF9AE}" pid="28" name="display_urn:schemas-microsoft-com:office:office#Author">
    <vt:lpwstr>חשבון מערכת</vt:lpwstr>
  </property>
  <property fmtid="{D5CDD505-2E9C-101B-9397-08002B2CF9AE}" pid="29" name="ContentTypeId">
    <vt:lpwstr>0x01010018C65C5FFA1A411CB733A36D5E05D176005EC8771B28134F43A3AE7296363CCDAA0012EE8DAAB84E594CBB34D7852AC42FC4</vt:lpwstr>
  </property>
  <property fmtid="{D5CDD505-2E9C-101B-9397-08002B2CF9AE}" pid="30" name="GUID">
    <vt:lpwstr>13408d5f-9528-497b-aeb2-5381a65e2ddd</vt:lpwstr>
  </property>
</Properties>
</file>